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jaimes\OneDrive - Kal Tire\6.Comercial\Facturacion de llantas\Entrega de llantas\2020\3.MARZO\17\"/>
    </mc:Choice>
  </mc:AlternateContent>
  <bookViews>
    <workbookView xWindow="0" yWindow="0" windowWidth="20490" windowHeight="7755" activeTab="3"/>
  </bookViews>
  <sheets>
    <sheet name="2. Servicio In - House" sheetId="4" r:id="rId1"/>
    <sheet name="1. Llantas reencauchadas" sheetId="3" r:id="rId2"/>
    <sheet name="Remision Almacen" sheetId="1" r:id="rId3"/>
    <sheet name="Remision Entrega MMT" sheetId="6" r:id="rId4"/>
    <sheet name="Codigos" sheetId="5" r:id="rId5"/>
  </sheets>
  <externalReferences>
    <externalReference r:id="rId6"/>
  </externalReferences>
  <definedNames>
    <definedName name="_xlnm._FilterDatabase" localSheetId="1" hidden="1">'1. Llantas reencauchadas'!$B$16:$S$16</definedName>
    <definedName name="_xlnm._FilterDatabase" localSheetId="0" hidden="1">'2. Servicio In - House'!$C$17:$F$18</definedName>
    <definedName name="_xlnm._FilterDatabase" localSheetId="4" hidden="1">Codigos!$A$1:$D$58</definedName>
    <definedName name="_xlnm.Print_Area" localSheetId="1">'1. Llantas reencauchadas'!$A$5:$K$49</definedName>
    <definedName name="_xlnm.Print_Area" localSheetId="0">'2. Servicio In - House'!$B$5:$I$20</definedName>
    <definedName name="_xlnm.Print_Area" localSheetId="2">'Remision Almacen'!$A$1:$I$51</definedName>
    <definedName name="_xlnm.Print_Area" localSheetId="3">'Remision Entrega MMT'!$A$1:$L$45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3" l="1"/>
  <c r="K23" i="3" s="1"/>
  <c r="H18" i="1" l="1"/>
  <c r="H43" i="3" l="1"/>
  <c r="I43" i="3"/>
  <c r="I18" i="1" l="1"/>
  <c r="I45" i="1" l="1"/>
  <c r="I32" i="3"/>
  <c r="H32" i="3"/>
  <c r="I31" i="3"/>
  <c r="H31" i="3"/>
  <c r="H34" i="3"/>
  <c r="H35" i="3"/>
  <c r="H36" i="3"/>
  <c r="H37" i="3"/>
  <c r="H38" i="3"/>
  <c r="H39" i="3"/>
  <c r="H40" i="3"/>
  <c r="H41" i="3"/>
  <c r="H42" i="3"/>
  <c r="H33" i="3"/>
  <c r="I34" i="3"/>
  <c r="I35" i="3"/>
  <c r="I36" i="3"/>
  <c r="I37" i="3"/>
  <c r="I38" i="3"/>
  <c r="I39" i="3"/>
  <c r="I40" i="3"/>
  <c r="I41" i="3"/>
  <c r="I42" i="3"/>
  <c r="I33" i="3"/>
  <c r="B11" i="6" l="1"/>
  <c r="B18" i="6" l="1"/>
  <c r="C18" i="6" l="1"/>
  <c r="J11" i="6"/>
  <c r="G11" i="1"/>
  <c r="J11" i="1" s="1"/>
  <c r="A18" i="1" l="1"/>
  <c r="A18" i="6" s="1"/>
  <c r="G11" i="6" l="1"/>
  <c r="F18" i="6"/>
  <c r="G18" i="6"/>
  <c r="H18" i="6"/>
  <c r="B38" i="6"/>
  <c r="B37" i="6"/>
  <c r="B36" i="6"/>
  <c r="B35" i="6"/>
  <c r="B34" i="6"/>
  <c r="G39" i="6" l="1"/>
  <c r="I18" i="6"/>
  <c r="B44" i="1" l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F19" i="4" l="1"/>
  <c r="H18" i="4"/>
  <c r="H19" i="4" s="1"/>
  <c r="F18" i="4"/>
  <c r="C18" i="4"/>
  <c r="J30" i="3"/>
  <c r="K30" i="3" s="1"/>
  <c r="C30" i="3"/>
  <c r="J29" i="3"/>
  <c r="K29" i="3" s="1"/>
  <c r="K28" i="3"/>
  <c r="J28" i="3"/>
  <c r="J27" i="3"/>
  <c r="K27" i="3" s="1"/>
  <c r="J26" i="3"/>
  <c r="K26" i="3" s="1"/>
  <c r="C26" i="3"/>
  <c r="C27" i="3" s="1"/>
  <c r="J25" i="3"/>
  <c r="K25" i="3" s="1"/>
  <c r="J24" i="3"/>
  <c r="K24" i="3" s="1"/>
  <c r="J22" i="3"/>
  <c r="K22" i="3" s="1"/>
  <c r="J21" i="3"/>
  <c r="K21" i="3" s="1"/>
  <c r="C21" i="3"/>
  <c r="J20" i="3"/>
  <c r="K20" i="3" s="1"/>
  <c r="J19" i="3"/>
  <c r="K19" i="3" s="1"/>
  <c r="C19" i="3"/>
  <c r="J18" i="3"/>
  <c r="C18" i="3"/>
  <c r="J17" i="3"/>
  <c r="K17" i="3" s="1"/>
  <c r="C17" i="3"/>
  <c r="K18" i="3" l="1"/>
  <c r="K31" i="3" s="1"/>
  <c r="J31" i="3"/>
  <c r="G45" i="1"/>
  <c r="I39" i="6" l="1"/>
</calcChain>
</file>

<file path=xl/sharedStrings.xml><?xml version="1.0" encoding="utf-8"?>
<sst xmlns="http://schemas.openxmlformats.org/spreadsheetml/2006/main" count="273" uniqueCount="157">
  <si>
    <t>Codigo: GCM-FO-02</t>
  </si>
  <si>
    <t>REMISION DE ENTREGA A CLIENTES</t>
  </si>
  <si>
    <t>Versión: 01</t>
  </si>
  <si>
    <t>Aprobado: 05/05/2015</t>
  </si>
  <si>
    <t>Página 1 de 1</t>
  </si>
  <si>
    <t>KAL TIRE S.A. DE C.V. SUCURSAL COLOMBIA.</t>
  </si>
  <si>
    <t>NIT.900.036.347-0</t>
  </si>
  <si>
    <t>Calle 30   N. 19 - 55</t>
  </si>
  <si>
    <t>Barranquilla -Colombia Tel:  (095) 363 0511</t>
  </si>
  <si>
    <t>KAL TIRE S.A. DE C.V. SUCURSAL COLOMBIA. tiene el agrado de proveerlelos productos y/o servicios indicados en este documento y agradece la confianza depositada en nuestra compañía</t>
  </si>
  <si>
    <t>CLIENTE:</t>
  </si>
  <si>
    <t>REMISION No.</t>
  </si>
  <si>
    <t>FECHA</t>
  </si>
  <si>
    <t>CONTACTO</t>
  </si>
  <si>
    <t>DIRECCION</t>
  </si>
  <si>
    <t>CIUDAD</t>
  </si>
  <si>
    <t>TELEFONO</t>
  </si>
  <si>
    <t>VENDEDOR</t>
  </si>
  <si>
    <t>ORDEN DE COMPRA</t>
  </si>
  <si>
    <t>DESCIPCION DEL PRODUCTO</t>
  </si>
  <si>
    <t>UNIDAD</t>
  </si>
  <si>
    <t>CANTIDAD</t>
  </si>
  <si>
    <t>VALOR</t>
  </si>
  <si>
    <t>VALOR TOTAL</t>
  </si>
  <si>
    <t>UND</t>
  </si>
  <si>
    <t>TOTALES</t>
  </si>
  <si>
    <t>* El valor relacionado no incluye el impuesto a las ventas (IVA)</t>
  </si>
  <si>
    <t>FECHA DE RECEPCION  DEL PRODUCTO</t>
  </si>
  <si>
    <t>NOMBRE DE QUIEN RECIBE:</t>
  </si>
  <si>
    <t>No DE IDENTIFICACION:</t>
  </si>
  <si>
    <t>FIRMA Y SELLO DE RECIBIDO</t>
  </si>
  <si>
    <t>CODIGO</t>
  </si>
  <si>
    <t>Entregar este archivo diligenciado antes del 13 de Diciembre del 2018</t>
  </si>
  <si>
    <t>Para cualquier consulta, escriba a amillan@puertodebarranquilla.com con minimo 02 dias antes de la fecha limite de recepción de ofertas</t>
  </si>
  <si>
    <t>El oferente debera diligenciar unicamente los campos en color amarillo, podra ofertar las diferentes referencias de reencauche ofrecidas y especificar los detalles de cada referencia bajo cada marca.
Los volumenes especificados son como referencia y basados en los planes de mantenimiento diseñados para nuestros equipos. Por lo tanto podrian tener variaciones a lo largo del año de contrato y no crea un compromiso de compra por parte de SPRB.</t>
  </si>
  <si>
    <t>Los precios seran vigentes a partir de la fecha de entrega del RFP a SPRB y por el periodo total de duración de la licitación</t>
  </si>
  <si>
    <t>ID Servicio</t>
  </si>
  <si>
    <t xml:space="preserve">Dimensión </t>
  </si>
  <si>
    <t>Profundidad</t>
  </si>
  <si>
    <t>Vida útil</t>
  </si>
  <si>
    <t>Tiempo de entrega</t>
  </si>
  <si>
    <t>Valor unitario (COP)</t>
  </si>
  <si>
    <t>Volumen Anual (unidades)</t>
  </si>
  <si>
    <t>Gasto Anual COP(Estimado a un año)</t>
  </si>
  <si>
    <t>Gasto Anual COP(Estimado a tres años)</t>
  </si>
  <si>
    <t>35.000 km o 3000Hr</t>
  </si>
  <si>
    <t>8 Dias</t>
  </si>
  <si>
    <t>20.5R25</t>
  </si>
  <si>
    <t>3000 Horas</t>
  </si>
  <si>
    <t>23.5R25</t>
  </si>
  <si>
    <t>4000 Horas</t>
  </si>
  <si>
    <t>3.500 horas</t>
  </si>
  <si>
    <t>12.00R20</t>
  </si>
  <si>
    <t>11.00R20</t>
  </si>
  <si>
    <t>10.00R20</t>
  </si>
  <si>
    <t>14.00R24</t>
  </si>
  <si>
    <t>2.500 horas</t>
  </si>
  <si>
    <t>26.5R25</t>
  </si>
  <si>
    <t>12,5/80X18</t>
  </si>
  <si>
    <t>2000 Horas</t>
  </si>
  <si>
    <t>1000R20</t>
  </si>
  <si>
    <t>Entregar este archivo diligenciado antes del 13 de diciembre del 2018</t>
  </si>
  <si>
    <t>El oferente deberá indicar el precio del servicio descrito en la parte inferior</t>
  </si>
  <si>
    <t>Descripción del Servicio</t>
  </si>
  <si>
    <t>Valor mensual Estimado a un año (COP)</t>
  </si>
  <si>
    <t>Costo Anual COP(Estimado a un año)</t>
  </si>
  <si>
    <t>Valor mensual Estimado a tres años (COP)</t>
  </si>
  <si>
    <t>Costo Anual COP(Estimado a tres años)</t>
  </si>
  <si>
    <t>El alcance se encuentra en el punto 1.3 de la  INVITACIÓN A OFERTAR 2018-59</t>
  </si>
  <si>
    <t>TOTAL</t>
  </si>
  <si>
    <t>Material</t>
  </si>
  <si>
    <t>Texto breve de material</t>
  </si>
  <si>
    <t>KT</t>
  </si>
  <si>
    <t>LLANTAS 1100*20 (ELEVADOR)</t>
  </si>
  <si>
    <t>LLANTAS 11*22.5</t>
  </si>
  <si>
    <t>11R22,5</t>
  </si>
  <si>
    <t>LLANTAS 815*15</t>
  </si>
  <si>
    <t>LLANTA MACIZA  825*15*6.5</t>
  </si>
  <si>
    <t>LLANTAS 1800*25 LISAS</t>
  </si>
  <si>
    <t>18.00R25</t>
  </si>
  <si>
    <t>LLANTA 1000X20 16 LONAS</t>
  </si>
  <si>
    <t>LLANTA 20-5 R 25</t>
  </si>
  <si>
    <t>LLANTA MACIZA  28*9*15 / 815*15</t>
  </si>
  <si>
    <t>LLANTA MICHELIN 10R16,5 XZSL</t>
  </si>
  <si>
    <t>LLANTA DELANTERA 250*18</t>
  </si>
  <si>
    <t>LLANTAS 1600 R25</t>
  </si>
  <si>
    <t>LLANTA TRASERA 110*80 18 MOTO</t>
  </si>
  <si>
    <t>LLANTA 1200X20</t>
  </si>
  <si>
    <t>LLANTA 1400X24</t>
  </si>
  <si>
    <t>LLANTA 1400X25</t>
  </si>
  <si>
    <t>14.00R25</t>
  </si>
  <si>
    <t>LLANTA MACIZA 650X10</t>
  </si>
  <si>
    <t>LLANTAS 23.5 R 25 TIPO L-3</t>
  </si>
  <si>
    <t>LLANTA DELANTERA 80-90X21 XL-200</t>
  </si>
  <si>
    <t>LLANTA TRASERA 400X18 XL-200</t>
  </si>
  <si>
    <t>LLANTA TRASERA 350 X 18 MC-100 ESTACA</t>
  </si>
  <si>
    <t>LLANTA TRASERA 300X18 AX-100</t>
  </si>
  <si>
    <t>LLANTA 250X17 V-80 FR-100 C-90</t>
  </si>
  <si>
    <t>LLANTA HTR 285/70R19,5 (GRUA LIEBHERR)</t>
  </si>
  <si>
    <t>LLANTA 300X17 VIVAX-115</t>
  </si>
  <si>
    <t>LLANTA 7,50 RIN 16 DELANTERAS</t>
  </si>
  <si>
    <t>LLANTA AROMETALICO ORNET 21X7X15</t>
  </si>
  <si>
    <t>LLANTA AROMETALICO ORNET 16X5X10 1/2</t>
  </si>
  <si>
    <t>LLANTA AROMETALICO ORNET 22X8X16</t>
  </si>
  <si>
    <t>LLANTA AROMETALICO ORNET 18X7X12 1/8</t>
  </si>
  <si>
    <t>LLANTA AROMETALICO ORNET 22X12X16</t>
  </si>
  <si>
    <t>LLANTA AROMETALICO ORNET 28X12X22</t>
  </si>
  <si>
    <t>LLANTA 14.00R24 (GRUA)</t>
  </si>
  <si>
    <t>LLANTA 19,5L X 24</t>
  </si>
  <si>
    <t>LLANTA CARRETILLA 3.50-8</t>
  </si>
  <si>
    <t>LLANTA CALDERA 4.10/3.50-4</t>
  </si>
  <si>
    <t>LLANTA 12,5/80 X 18</t>
  </si>
  <si>
    <t>LLANTA NEUMATICA 8,25 X 15</t>
  </si>
  <si>
    <t>LLANTA NEUMATICA  28*9*15 / 815*15</t>
  </si>
  <si>
    <t>LLANTA 23X9X10</t>
  </si>
  <si>
    <t>LLANTA 18X7X8</t>
  </si>
  <si>
    <t>LLANTA MACIZA 31X10.50R16</t>
  </si>
  <si>
    <t>LLANTA 9,5R 17,5 TIPO XTE 2</t>
  </si>
  <si>
    <t>LLANTAS 1100x20 (PLATAFORMA)</t>
  </si>
  <si>
    <t>11.00R20 PL</t>
  </si>
  <si>
    <t>LLANTA NEUMATICA 650X10</t>
  </si>
  <si>
    <t>LLANTA X TERMINAL MICHELIN 280/75 R22.5</t>
  </si>
  <si>
    <t>280/75R22,5</t>
  </si>
  <si>
    <t>LLANTA LT 215/75R15 TUBELESS</t>
  </si>
  <si>
    <t>LLANTA 700X12</t>
  </si>
  <si>
    <t>LLANTA TRASERA 300*18</t>
  </si>
  <si>
    <t>LLANTA MACIZA 7,50-16</t>
  </si>
  <si>
    <t>LLANTA 41x18LLx22,5</t>
  </si>
  <si>
    <t>LLANTA MICHELIN 225/70 RIN 19,5</t>
  </si>
  <si>
    <t>LLANTA 8,25X15</t>
  </si>
  <si>
    <t>LLANTA 9.00-20</t>
  </si>
  <si>
    <t>LLANTA LIEBHERR 917048014</t>
  </si>
  <si>
    <t>LLANTA LT 215/75R14 LUV 2300</t>
  </si>
  <si>
    <t>LLANTA 750X16</t>
  </si>
  <si>
    <t>ELEVADOR</t>
  </si>
  <si>
    <t>SOCIEDAD PORTUARIA REGIONAL BARRANQUILLA</t>
  </si>
  <si>
    <t>BARRANQUILLA</t>
  </si>
  <si>
    <t>DARWIN JAIMES Q.</t>
  </si>
  <si>
    <t>SOLPED</t>
  </si>
  <si>
    <t>ORDEN</t>
  </si>
  <si>
    <t>HOJA DE ENTRADA</t>
  </si>
  <si>
    <t>RENCAUCHE</t>
  </si>
  <si>
    <t>REPARACION</t>
  </si>
  <si>
    <t>BITCO</t>
  </si>
  <si>
    <t>19.5LX24</t>
  </si>
  <si>
    <t>GRP</t>
  </si>
  <si>
    <t>TDR</t>
  </si>
  <si>
    <t>RIO GRANDE</t>
  </si>
  <si>
    <t>OSI</t>
  </si>
  <si>
    <t>1-2019919</t>
  </si>
  <si>
    <t xml:space="preserve">BARRANQUILLA </t>
  </si>
  <si>
    <t>VIVIANA JACOME-JAIRO PICALUA</t>
  </si>
  <si>
    <t>445/65D22,5</t>
  </si>
  <si>
    <t>RELLENO</t>
  </si>
  <si>
    <t>LLANTA 445/65D22,5 SELLOMATICA</t>
  </si>
  <si>
    <t>VIVIANA JACOME</t>
  </si>
  <si>
    <t>REMISION No.  1-2020221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</si>
</sst>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\ * #,##0.00_-;\-&quot;$&quot;\ * #,##0.00_-;_-&quot;$&quot;\ * &quot;-&quot;??_-;_-@_-"/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(&quot;$&quot;\ * #,##0_);_(&quot;$&quot;\ * \(#,##0\);_(&quot;$&quot;\ * &quot;-&quot;??_);_(@_)"/>
    <numFmt numFmtId="167" formatCode="_(* #,##0_);_(* \(#,##0\);_(* &quot;-&quot;??_);_(@_)"/>
    <numFmt numFmtId="168" formatCode="_-&quot;$&quot;* #,##0.00_-;\-&quot;$&quot;* #,##0.00_-;_-&quot;$&quot;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1"/>
      <name val="Arial"/>
      <family val="2"/>
    </font>
    <font>
      <b/>
      <sz val="16"/>
      <color theme="7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4"/>
      <color theme="1"/>
      <name val="Arial"/>
      <family val="2"/>
    </font>
    <font>
      <b/>
      <sz val="12"/>
      <color theme="3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3" fillId="0" borderId="0"/>
  </cellStyleXfs>
  <cellXfs count="149">
    <xf numFmtId="0" fontId="0" fillId="0" borderId="0" xfId="0"/>
    <xf numFmtId="0" fontId="2" fillId="0" borderId="10" xfId="0" applyFont="1" applyBorder="1"/>
    <xf numFmtId="0" fontId="2" fillId="0" borderId="0" xfId="0" applyFont="1" applyBorder="1"/>
    <xf numFmtId="0" fontId="0" fillId="0" borderId="12" xfId="0" applyNumberFormat="1" applyBorder="1" applyAlignment="1">
      <alignment horizontal="left"/>
    </xf>
    <xf numFmtId="0" fontId="0" fillId="0" borderId="0" xfId="0" applyBorder="1"/>
    <xf numFmtId="14" fontId="0" fillId="0" borderId="13" xfId="0" applyNumberFormat="1" applyBorder="1" applyAlignment="1">
      <alignment horizontal="left"/>
    </xf>
    <xf numFmtId="0" fontId="2" fillId="0" borderId="0" xfId="0" applyFont="1" applyBorder="1" applyAlignment="1">
      <alignment vertical="center"/>
    </xf>
    <xf numFmtId="0" fontId="0" fillId="0" borderId="15" xfId="0" applyBorder="1"/>
    <xf numFmtId="0" fontId="0" fillId="0" borderId="12" xfId="0" applyBorder="1" applyAlignment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166" fontId="0" fillId="0" borderId="1" xfId="0" applyNumberFormat="1" applyBorder="1"/>
    <xf numFmtId="44" fontId="1" fillId="0" borderId="1" xfId="2" applyNumberFormat="1" applyFont="1" applyBorder="1"/>
    <xf numFmtId="0" fontId="0" fillId="0" borderId="7" xfId="0" applyBorder="1" applyAlignment="1">
      <alignment vertical="top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1" xfId="0" applyBorder="1"/>
    <xf numFmtId="0" fontId="0" fillId="0" borderId="10" xfId="0" applyBorder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0" fontId="8" fillId="0" borderId="22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2" fontId="8" fillId="0" borderId="22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vertical="center" wrapText="1"/>
    </xf>
    <xf numFmtId="0" fontId="12" fillId="0" borderId="26" xfId="0" applyFont="1" applyBorder="1" applyAlignment="1">
      <alignment horizontal="center" vertical="center"/>
    </xf>
    <xf numFmtId="167" fontId="8" fillId="5" borderId="26" xfId="3" applyNumberFormat="1" applyFont="1" applyFill="1" applyBorder="1" applyAlignment="1">
      <alignment vertical="center"/>
    </xf>
    <xf numFmtId="168" fontId="8" fillId="5" borderId="26" xfId="4" applyFont="1" applyFill="1" applyBorder="1" applyAlignment="1">
      <alignment vertical="center"/>
    </xf>
    <xf numFmtId="168" fontId="8" fillId="0" borderId="26" xfId="4" applyFont="1" applyBorder="1" applyAlignment="1">
      <alignment horizontal="center" vertical="center"/>
    </xf>
    <xf numFmtId="165" fontId="8" fillId="0" borderId="0" xfId="3" applyFont="1" applyAlignment="1">
      <alignment vertical="center"/>
    </xf>
    <xf numFmtId="0" fontId="12" fillId="0" borderId="26" xfId="0" applyFont="1" applyFill="1" applyBorder="1" applyAlignment="1">
      <alignment horizontal="center" vertical="center"/>
    </xf>
    <xf numFmtId="168" fontId="8" fillId="0" borderId="0" xfId="4" applyFont="1" applyFill="1" applyBorder="1" applyAlignment="1">
      <alignment vertical="center"/>
    </xf>
    <xf numFmtId="0" fontId="8" fillId="0" borderId="27" xfId="0" applyFont="1" applyBorder="1" applyAlignment="1">
      <alignment vertical="center"/>
    </xf>
    <xf numFmtId="0" fontId="8" fillId="0" borderId="28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8" fillId="3" borderId="24" xfId="0" applyFont="1" applyFill="1" applyBorder="1" applyAlignment="1">
      <alignment horizontal="left" vertical="center" wrapText="1"/>
    </xf>
    <xf numFmtId="0" fontId="8" fillId="3" borderId="25" xfId="0" applyFont="1" applyFill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22" xfId="0" applyFont="1" applyFill="1" applyBorder="1" applyAlignment="1">
      <alignment vertical="center"/>
    </xf>
    <xf numFmtId="0" fontId="11" fillId="4" borderId="30" xfId="0" applyFont="1" applyFill="1" applyBorder="1" applyAlignment="1">
      <alignment horizontal="left" vertical="center" wrapText="1"/>
    </xf>
    <xf numFmtId="0" fontId="8" fillId="6" borderId="30" xfId="0" applyFont="1" applyFill="1" applyBorder="1" applyAlignment="1">
      <alignment horizontal="left" vertical="center" wrapText="1"/>
    </xf>
    <xf numFmtId="168" fontId="8" fillId="0" borderId="30" xfId="0" applyNumberFormat="1" applyFont="1" applyBorder="1" applyAlignment="1">
      <alignment horizontal="left" vertical="center" wrapText="1"/>
    </xf>
    <xf numFmtId="0" fontId="14" fillId="7" borderId="32" xfId="5" applyFont="1" applyFill="1" applyBorder="1" applyAlignment="1">
      <alignment horizontal="center" vertical="top"/>
    </xf>
    <xf numFmtId="0" fontId="0" fillId="2" borderId="1" xfId="0" applyFill="1" applyBorder="1" applyAlignment="1">
      <alignment vertical="top"/>
    </xf>
    <xf numFmtId="0" fontId="0" fillId="2" borderId="33" xfId="0" applyFill="1" applyBorder="1" applyAlignment="1">
      <alignment vertical="top"/>
    </xf>
    <xf numFmtId="0" fontId="16" fillId="0" borderId="1" xfId="0" applyFont="1" applyBorder="1" applyAlignment="1">
      <alignment wrapText="1"/>
    </xf>
    <xf numFmtId="0" fontId="17" fillId="0" borderId="16" xfId="0" applyFont="1" applyBorder="1" applyAlignment="1">
      <alignment vertical="center"/>
    </xf>
    <xf numFmtId="0" fontId="17" fillId="0" borderId="14" xfId="0" applyFont="1" applyBorder="1" applyAlignment="1">
      <alignment vertical="center"/>
    </xf>
    <xf numFmtId="0" fontId="17" fillId="0" borderId="17" xfId="0" applyFont="1" applyBorder="1" applyAlignment="1">
      <alignment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0" fillId="0" borderId="12" xfId="0" applyBorder="1" applyAlignment="1"/>
    <xf numFmtId="2" fontId="14" fillId="7" borderId="32" xfId="5" applyNumberFormat="1" applyFont="1" applyFill="1" applyBorder="1" applyAlignment="1">
      <alignment horizontal="center" vertical="top"/>
    </xf>
    <xf numFmtId="2" fontId="0" fillId="0" borderId="1" xfId="0" applyNumberForma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2" fontId="0" fillId="0" borderId="0" xfId="0" applyNumberFormat="1"/>
    <xf numFmtId="2" fontId="16" fillId="8" borderId="1" xfId="0" applyNumberFormat="1" applyFont="1" applyFill="1" applyBorder="1" applyAlignment="1">
      <alignment horizontal="right" wrapText="1"/>
    </xf>
    <xf numFmtId="2" fontId="16" fillId="0" borderId="1" xfId="0" applyNumberFormat="1" applyFont="1" applyBorder="1" applyAlignment="1">
      <alignment horizontal="right" wrapText="1"/>
    </xf>
    <xf numFmtId="2" fontId="0" fillId="0" borderId="1" xfId="0" applyNumberFormat="1" applyFill="1" applyBorder="1" applyAlignment="1">
      <alignment horizontal="center"/>
    </xf>
    <xf numFmtId="0" fontId="18" fillId="0" borderId="1" xfId="0" applyFont="1" applyBorder="1" applyAlignment="1">
      <alignment horizontal="center"/>
    </xf>
    <xf numFmtId="166" fontId="18" fillId="0" borderId="1" xfId="2" applyNumberFormat="1" applyFont="1" applyBorder="1"/>
    <xf numFmtId="0" fontId="18" fillId="0" borderId="0" xfId="0" applyFont="1"/>
    <xf numFmtId="44" fontId="18" fillId="0" borderId="1" xfId="2" applyNumberFormat="1" applyFont="1" applyBorder="1"/>
    <xf numFmtId="0" fontId="0" fillId="0" borderId="12" xfId="0" applyBorder="1"/>
    <xf numFmtId="14" fontId="0" fillId="0" borderId="12" xfId="0" applyNumberFormat="1" applyBorder="1"/>
    <xf numFmtId="164" fontId="18" fillId="0" borderId="1" xfId="1" applyFont="1" applyBorder="1" applyAlignment="1">
      <alignment horizontal="center"/>
    </xf>
    <xf numFmtId="164" fontId="0" fillId="0" borderId="1" xfId="1" applyFont="1" applyBorder="1"/>
    <xf numFmtId="164" fontId="8" fillId="0" borderId="28" xfId="1" applyFont="1" applyBorder="1" applyAlignment="1">
      <alignment vertical="center"/>
    </xf>
    <xf numFmtId="164" fontId="15" fillId="0" borderId="0" xfId="1" applyFont="1" applyAlignment="1">
      <alignment horizontal="center"/>
    </xf>
    <xf numFmtId="164" fontId="8" fillId="0" borderId="0" xfId="0" applyNumberFormat="1" applyFont="1" applyAlignment="1">
      <alignment vertical="center"/>
    </xf>
    <xf numFmtId="0" fontId="0" fillId="2" borderId="0" xfId="0" applyFill="1" applyBorder="1" applyAlignment="1">
      <alignment vertical="top"/>
    </xf>
    <xf numFmtId="3" fontId="8" fillId="0" borderId="0" xfId="0" applyNumberFormat="1" applyFont="1" applyAlignment="1">
      <alignment vertical="center"/>
    </xf>
    <xf numFmtId="168" fontId="8" fillId="9" borderId="26" xfId="4" applyFont="1" applyFill="1" applyBorder="1" applyAlignment="1">
      <alignment vertical="center"/>
    </xf>
    <xf numFmtId="1" fontId="18" fillId="0" borderId="1" xfId="1" applyNumberFormat="1" applyFont="1" applyBorder="1"/>
    <xf numFmtId="1" fontId="18" fillId="0" borderId="1" xfId="0" applyNumberFormat="1" applyFont="1" applyBorder="1"/>
    <xf numFmtId="0" fontId="10" fillId="0" borderId="0" xfId="0" applyFont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8" fillId="2" borderId="24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8" fillId="3" borderId="23" xfId="0" applyFont="1" applyFill="1" applyBorder="1" applyAlignment="1">
      <alignment horizontal="left" vertical="center" wrapText="1"/>
    </xf>
    <xf numFmtId="0" fontId="8" fillId="3" borderId="24" xfId="0" applyFont="1" applyFill="1" applyBorder="1" applyAlignment="1">
      <alignment horizontal="left" vertical="center" wrapText="1"/>
    </xf>
    <xf numFmtId="0" fontId="12" fillId="0" borderId="30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8" fillId="3" borderId="0" xfId="0" applyFont="1" applyFill="1" applyBorder="1" applyAlignment="1">
      <alignment horizontal="left" vertical="center" wrapText="1"/>
    </xf>
    <xf numFmtId="0" fontId="0" fillId="0" borderId="14" xfId="0" applyBorder="1" applyAlignment="1"/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2" xfId="0" applyBorder="1" applyAlignment="1"/>
    <xf numFmtId="0" fontId="3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7" xfId="0" applyBorder="1" applyAlignment="1">
      <alignment horizontal="justify" wrapText="1"/>
    </xf>
    <xf numFmtId="0" fontId="0" fillId="0" borderId="8" xfId="0" applyBorder="1" applyAlignment="1">
      <alignment horizontal="justify" wrapText="1"/>
    </xf>
    <xf numFmtId="0" fontId="0" fillId="0" borderId="9" xfId="0" applyBorder="1" applyAlignment="1">
      <alignment horizontal="justify" wrapText="1"/>
    </xf>
    <xf numFmtId="0" fontId="0" fillId="0" borderId="10" xfId="0" applyBorder="1" applyAlignment="1">
      <alignment horizontal="justify" wrapText="1"/>
    </xf>
    <xf numFmtId="0" fontId="0" fillId="0" borderId="0" xfId="0" applyBorder="1" applyAlignment="1">
      <alignment horizontal="justify" wrapText="1"/>
    </xf>
    <xf numFmtId="0" fontId="0" fillId="0" borderId="11" xfId="0" applyBorder="1" applyAlignment="1">
      <alignment horizontal="justify" wrapText="1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4" xfId="0" applyBorder="1" applyAlignment="1">
      <alignment horizontal="left"/>
    </xf>
    <xf numFmtId="0" fontId="19" fillId="0" borderId="16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</cellXfs>
  <cellStyles count="6">
    <cellStyle name="Millares" xfId="3" builtinId="3"/>
    <cellStyle name="Moneda" xfId="1" builtinId="4"/>
    <cellStyle name="Moneda 2" xfId="2"/>
    <cellStyle name="Moneda 2 2" xfId="4"/>
    <cellStyle name="Normal" xfId="0" builtinId="0"/>
    <cellStyle name="Normal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'0. Mapa del documento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#'0. Mapa del documento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1190625</xdr:colOff>
      <xdr:row>4</xdr:row>
      <xdr:rowOff>85725</xdr:rowOff>
    </xdr:from>
    <xdr:to>
      <xdr:col>5</xdr:col>
      <xdr:colOff>1743075</xdr:colOff>
      <xdr:row>6</xdr:row>
      <xdr:rowOff>123825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1575" y="85725"/>
          <a:ext cx="5524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942975</xdr:colOff>
      <xdr:row>4</xdr:row>
      <xdr:rowOff>114300</xdr:rowOff>
    </xdr:from>
    <xdr:to>
      <xdr:col>9</xdr:col>
      <xdr:colOff>1466850</xdr:colOff>
      <xdr:row>6</xdr:row>
      <xdr:rowOff>161925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63325" y="114300"/>
          <a:ext cx="52387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114300</xdr:colOff>
      <xdr:row>4</xdr:row>
      <xdr:rowOff>200025</xdr:rowOff>
    </xdr:from>
    <xdr:to>
      <xdr:col>3</xdr:col>
      <xdr:colOff>1647824</xdr:colOff>
      <xdr:row>8</xdr:row>
      <xdr:rowOff>133350</xdr:rowOff>
    </xdr:to>
    <xdr:pic>
      <xdr:nvPicPr>
        <xdr:cNvPr id="3" name="Picture 2" descr="http://www.puertodebarranquilla.com/media/logo-puerto-de-barranquilla-21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200025"/>
          <a:ext cx="22669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342900</xdr:colOff>
      <xdr:row>0</xdr:row>
      <xdr:rowOff>0</xdr:rowOff>
    </xdr:from>
    <xdr:to>
      <xdr:col>8</xdr:col>
      <xdr:colOff>800101</xdr:colOff>
      <xdr:row>2</xdr:row>
      <xdr:rowOff>5645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00" y="0"/>
          <a:ext cx="1562100" cy="46284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342900</xdr:colOff>
      <xdr:row>0</xdr:row>
      <xdr:rowOff>0</xdr:rowOff>
    </xdr:from>
    <xdr:to>
      <xdr:col>8</xdr:col>
      <xdr:colOff>800101</xdr:colOff>
      <xdr:row>2</xdr:row>
      <xdr:rowOff>5645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81700" y="0"/>
          <a:ext cx="1562101" cy="46284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ejia/OneDrive%20-%20Kal%20Tire/KT-PUERTO/6.Comercial/Facturacion%20de%20llantas/Entrega%20de%20llantas/5.Mayo/24-5-19/REMISION%201-3005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 Servicio In - House"/>
      <sheetName val="1. Llantas reencauchadas"/>
      <sheetName val="Remision Entrega Almacen"/>
      <sheetName val="Remision Entrega MMT"/>
      <sheetName val="Codigos"/>
    </sheetNames>
    <sheetDataSet>
      <sheetData sheetId="0"/>
      <sheetData sheetId="1"/>
      <sheetData sheetId="2"/>
      <sheetData sheetId="3"/>
      <sheetData sheetId="4">
        <row r="1">
          <cell r="A1" t="str">
            <v>Material</v>
          </cell>
          <cell r="B1" t="str">
            <v>Texto breve de material</v>
          </cell>
          <cell r="C1" t="str">
            <v>KT</v>
          </cell>
        </row>
        <row r="2">
          <cell r="A2">
            <v>5017645</v>
          </cell>
          <cell r="B2" t="str">
            <v>LLANTA 1000X20 16 LONAS</v>
          </cell>
          <cell r="C2" t="str">
            <v>10.00R20</v>
          </cell>
        </row>
        <row r="3">
          <cell r="A3">
            <v>5017628</v>
          </cell>
          <cell r="B3" t="str">
            <v>LLANTAS 1100*20 (ELEVADOR)</v>
          </cell>
          <cell r="C3" t="str">
            <v>11.00R20</v>
          </cell>
        </row>
        <row r="4">
          <cell r="A4">
            <v>5030991</v>
          </cell>
          <cell r="B4" t="str">
            <v>LLANTAS 1100x20 (PLATAFORMA)</v>
          </cell>
          <cell r="C4" t="str">
            <v>11.00R20 PL</v>
          </cell>
        </row>
        <row r="5">
          <cell r="A5">
            <v>5017629</v>
          </cell>
          <cell r="B5" t="str">
            <v>LLANTAS 11*22.5</v>
          </cell>
          <cell r="C5" t="str">
            <v>11R22,5</v>
          </cell>
        </row>
        <row r="6">
          <cell r="A6">
            <v>5020951</v>
          </cell>
          <cell r="B6" t="str">
            <v>LLANTA 1200X20</v>
          </cell>
          <cell r="C6" t="str">
            <v>12.00R20</v>
          </cell>
        </row>
        <row r="7">
          <cell r="A7">
            <v>5020952</v>
          </cell>
          <cell r="B7" t="str">
            <v>LLANTA 1400X24</v>
          </cell>
          <cell r="C7" t="str">
            <v>14.00R24</v>
          </cell>
        </row>
        <row r="8">
          <cell r="A8">
            <v>5020953</v>
          </cell>
          <cell r="B8" t="str">
            <v>LLANTA 1400X25</v>
          </cell>
          <cell r="C8" t="str">
            <v>14.00R25</v>
          </cell>
        </row>
        <row r="9">
          <cell r="A9">
            <v>5017636</v>
          </cell>
          <cell r="B9" t="str">
            <v>LLANTAS 1800*25 LISAS</v>
          </cell>
          <cell r="C9" t="str">
            <v>18.00R25</v>
          </cell>
        </row>
        <row r="10">
          <cell r="A10">
            <v>5017653</v>
          </cell>
          <cell r="B10" t="str">
            <v>LLANTA 20-5 R 25</v>
          </cell>
          <cell r="C10" t="str">
            <v>20,5-25</v>
          </cell>
        </row>
        <row r="11">
          <cell r="A11">
            <v>5021207</v>
          </cell>
          <cell r="B11" t="str">
            <v>LLANTAS 23.5 R 25 TIPO L-3</v>
          </cell>
          <cell r="C11" t="str">
            <v>23.5-25</v>
          </cell>
        </row>
        <row r="12">
          <cell r="A12">
            <v>5033403</v>
          </cell>
          <cell r="B12" t="str">
            <v>LLANTA X TERMINAL MICHELIN 280/75 R22.5</v>
          </cell>
          <cell r="C12" t="str">
            <v>280/75R22,5</v>
          </cell>
        </row>
        <row r="13">
          <cell r="A13">
            <v>5017630</v>
          </cell>
          <cell r="B13" t="str">
            <v>LLANTAS 815*15</v>
          </cell>
        </row>
        <row r="14">
          <cell r="A14">
            <v>5017635</v>
          </cell>
          <cell r="B14" t="str">
            <v>LLANTA MACIZA  825*15*6.5</v>
          </cell>
        </row>
        <row r="15">
          <cell r="A15">
            <v>5017655</v>
          </cell>
          <cell r="B15" t="str">
            <v>LLANTA MACIZA  28*9*15 / 815*15</v>
          </cell>
        </row>
        <row r="16">
          <cell r="A16">
            <v>5017657</v>
          </cell>
          <cell r="B16" t="str">
            <v>LLANTA MICHELIN 10R16,5 XZSL</v>
          </cell>
        </row>
        <row r="17">
          <cell r="A17">
            <v>5018948</v>
          </cell>
          <cell r="B17" t="str">
            <v>LLANTA DELANTERA 250*18</v>
          </cell>
        </row>
        <row r="18">
          <cell r="A18">
            <v>5019580</v>
          </cell>
          <cell r="B18" t="str">
            <v>LLANTAS 1600 R25</v>
          </cell>
        </row>
        <row r="19">
          <cell r="A19">
            <v>5020722</v>
          </cell>
          <cell r="B19" t="str">
            <v>LLANTA TRASERA 110*80 18 MOTO</v>
          </cell>
        </row>
        <row r="20">
          <cell r="A20">
            <v>5020956</v>
          </cell>
          <cell r="B20" t="str">
            <v>LLANTA MACIZA 650X10</v>
          </cell>
        </row>
        <row r="21">
          <cell r="A21">
            <v>5021275</v>
          </cell>
          <cell r="B21" t="str">
            <v>LLANTA DELANTERA 80-90X21 XL-200</v>
          </cell>
        </row>
        <row r="22">
          <cell r="A22">
            <v>5021276</v>
          </cell>
          <cell r="B22" t="str">
            <v>LLANTA TRASERA 400X18 XL-200</v>
          </cell>
        </row>
        <row r="23">
          <cell r="A23">
            <v>5021339</v>
          </cell>
          <cell r="B23" t="str">
            <v>LLANTA TRASERA 350 X 18 MC-100 ESTACA</v>
          </cell>
        </row>
        <row r="24">
          <cell r="A24">
            <v>5021473</v>
          </cell>
          <cell r="B24" t="str">
            <v>LLANTA TRASERA 300X18 AX-100</v>
          </cell>
        </row>
        <row r="25">
          <cell r="A25">
            <v>5021823</v>
          </cell>
          <cell r="B25" t="str">
            <v>LLANTA 250X17 V-80 FR-100 C-90</v>
          </cell>
        </row>
        <row r="26">
          <cell r="A26">
            <v>5022323</v>
          </cell>
          <cell r="B26" t="str">
            <v>LLANTA HTR 285/70R19,5 (GRUA LIEBHERR)</v>
          </cell>
        </row>
        <row r="27">
          <cell r="A27">
            <v>5025707</v>
          </cell>
          <cell r="B27" t="str">
            <v>LLANTA 300X17 VIVAX-115</v>
          </cell>
        </row>
        <row r="28">
          <cell r="A28">
            <v>5025733</v>
          </cell>
          <cell r="B28" t="str">
            <v>LLANTA 7,50 RIN 16 DELANTERAS</v>
          </cell>
        </row>
        <row r="29">
          <cell r="A29">
            <v>5028135</v>
          </cell>
          <cell r="B29" t="str">
            <v>LLANTA AROMETALICO ORNET 21X7X15</v>
          </cell>
        </row>
        <row r="30">
          <cell r="A30">
            <v>5028136</v>
          </cell>
          <cell r="B30" t="str">
            <v>LLANTA AROMETALICO ORNET 16X5X10 1/2</v>
          </cell>
        </row>
        <row r="31">
          <cell r="A31">
            <v>5028137</v>
          </cell>
          <cell r="B31" t="str">
            <v>LLANTA AROMETALICO ORNET 22X8X16</v>
          </cell>
        </row>
        <row r="32">
          <cell r="A32">
            <v>5028138</v>
          </cell>
          <cell r="B32" t="str">
            <v>LLANTA AROMETALICO ORNET 18X7X12 1/8</v>
          </cell>
        </row>
        <row r="33">
          <cell r="A33">
            <v>5028139</v>
          </cell>
          <cell r="B33" t="str">
            <v>LLANTA AROMETALICO ORNET 22X12X16</v>
          </cell>
        </row>
        <row r="34">
          <cell r="A34">
            <v>5028140</v>
          </cell>
          <cell r="B34" t="str">
            <v>LLANTA AROMETALICO ORNET 28X12X22</v>
          </cell>
        </row>
        <row r="35">
          <cell r="A35">
            <v>5028230</v>
          </cell>
          <cell r="B35" t="str">
            <v>LLANTA 14.00R24 (GRUA)</v>
          </cell>
        </row>
        <row r="36">
          <cell r="A36">
            <v>5029374</v>
          </cell>
          <cell r="B36" t="str">
            <v>LLANTA 19,5L X 24</v>
          </cell>
        </row>
        <row r="37">
          <cell r="A37">
            <v>5029393</v>
          </cell>
          <cell r="B37" t="str">
            <v>LLANTA CARRETILLA 3.50-8</v>
          </cell>
        </row>
        <row r="38">
          <cell r="A38">
            <v>5029395</v>
          </cell>
          <cell r="B38" t="str">
            <v>LLANTA CALDERA 4.10/3.50-4</v>
          </cell>
        </row>
        <row r="39">
          <cell r="A39">
            <v>5030100</v>
          </cell>
          <cell r="B39" t="str">
            <v>LLANTA 12,5/80 X 18</v>
          </cell>
        </row>
        <row r="40">
          <cell r="A40">
            <v>5031176</v>
          </cell>
          <cell r="B40" t="str">
            <v>LLANTA NEUMATICA 8,25 X 15</v>
          </cell>
        </row>
        <row r="41">
          <cell r="A41">
            <v>5032804</v>
          </cell>
          <cell r="B41" t="str">
            <v>LLANTA NEUMATICA  28*9*15 / 815*15</v>
          </cell>
        </row>
        <row r="42">
          <cell r="A42">
            <v>5035737</v>
          </cell>
          <cell r="B42" t="str">
            <v>LLANTA 23X9X10</v>
          </cell>
        </row>
        <row r="43">
          <cell r="A43">
            <v>5035738</v>
          </cell>
          <cell r="B43" t="str">
            <v>LLANTA 18X7X8</v>
          </cell>
        </row>
        <row r="44">
          <cell r="A44">
            <v>5036516</v>
          </cell>
          <cell r="B44" t="str">
            <v>LLANTA MACIZA 31X10.50R16</v>
          </cell>
        </row>
        <row r="45">
          <cell r="A45">
            <v>5033936</v>
          </cell>
          <cell r="B45" t="str">
            <v>LLANTA 9,5R 17,5 TIPO XTE 2</v>
          </cell>
        </row>
        <row r="46">
          <cell r="A46">
            <v>5017657</v>
          </cell>
          <cell r="B46" t="str">
            <v>LLANTA MICHELIN 10R16,5 XZSL</v>
          </cell>
        </row>
        <row r="47">
          <cell r="A47">
            <v>5032806</v>
          </cell>
          <cell r="B47" t="str">
            <v>LLANTA NEUMATICA 650X10</v>
          </cell>
        </row>
        <row r="48">
          <cell r="A48">
            <v>5026033</v>
          </cell>
          <cell r="B48" t="str">
            <v>LLANTA LT 215/75R15 TUBELESS</v>
          </cell>
        </row>
        <row r="49">
          <cell r="A49">
            <v>5020957</v>
          </cell>
          <cell r="B49" t="str">
            <v>LLANTA 700X12</v>
          </cell>
        </row>
        <row r="50">
          <cell r="A50">
            <v>5022276</v>
          </cell>
          <cell r="B50" t="str">
            <v>LLANTA TRASERA 300*18</v>
          </cell>
        </row>
        <row r="51">
          <cell r="A51">
            <v>5017649</v>
          </cell>
          <cell r="B51" t="str">
            <v>LLANTA MACIZA 7,50-16</v>
          </cell>
        </row>
        <row r="52">
          <cell r="A52">
            <v>5038264</v>
          </cell>
          <cell r="B52" t="str">
            <v>LLANTA 41x18LLx22,5</v>
          </cell>
        </row>
        <row r="53">
          <cell r="A53">
            <v>5035093</v>
          </cell>
          <cell r="B53" t="str">
            <v>LLANTA MICHELIN 225/70 RIN 19,5</v>
          </cell>
        </row>
        <row r="54">
          <cell r="A54">
            <v>5038262</v>
          </cell>
          <cell r="B54" t="str">
            <v>LLANTA 8,25X15</v>
          </cell>
        </row>
        <row r="55">
          <cell r="A55">
            <v>5040410</v>
          </cell>
          <cell r="B55" t="str">
            <v>LLANTA 9.00-20</v>
          </cell>
        </row>
        <row r="56">
          <cell r="A56">
            <v>5019077</v>
          </cell>
          <cell r="B56" t="str">
            <v>LLANTA LIEBHERR 917048014</v>
          </cell>
        </row>
        <row r="57">
          <cell r="A57">
            <v>5025042</v>
          </cell>
          <cell r="B57" t="str">
            <v>LLANTA LT 215/75R14 LUV 2300</v>
          </cell>
        </row>
        <row r="58">
          <cell r="A58">
            <v>5025760</v>
          </cell>
          <cell r="B58" t="str">
            <v>LLANTA 750X16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1:Q20"/>
  <sheetViews>
    <sheetView showGridLines="0" topLeftCell="A5" zoomScale="70" zoomScaleNormal="70" workbookViewId="0">
      <selection activeCell="E35" sqref="E35"/>
    </sheetView>
  </sheetViews>
  <sheetFormatPr baseColWidth="10" defaultColWidth="9.140625" defaultRowHeight="15" x14ac:dyDescent="0.25"/>
  <cols>
    <col min="1" max="2" width="4" style="27" customWidth="1"/>
    <col min="3" max="3" width="11" style="27" customWidth="1"/>
    <col min="4" max="4" width="57.85546875" style="27" customWidth="1"/>
    <col min="5" max="5" width="37.140625" style="27" customWidth="1"/>
    <col min="6" max="8" width="29.28515625" style="27" customWidth="1"/>
    <col min="9" max="9" width="3.42578125" style="27" customWidth="1"/>
    <col min="10" max="14" width="9.140625" style="27"/>
    <col min="15" max="15" width="4" style="27" customWidth="1"/>
    <col min="16" max="256" width="9.140625" style="27"/>
    <col min="257" max="258" width="4" style="27" customWidth="1"/>
    <col min="259" max="259" width="11" style="27" customWidth="1"/>
    <col min="260" max="260" width="57.85546875" style="27" customWidth="1"/>
    <col min="261" max="261" width="37.140625" style="27" customWidth="1"/>
    <col min="262" max="264" width="29.28515625" style="27" customWidth="1"/>
    <col min="265" max="265" width="3.42578125" style="27" customWidth="1"/>
    <col min="266" max="270" width="9.140625" style="27"/>
    <col min="271" max="271" width="4" style="27" customWidth="1"/>
    <col min="272" max="512" width="9.140625" style="27"/>
    <col min="513" max="514" width="4" style="27" customWidth="1"/>
    <col min="515" max="515" width="11" style="27" customWidth="1"/>
    <col min="516" max="516" width="57.85546875" style="27" customWidth="1"/>
    <col min="517" max="517" width="37.140625" style="27" customWidth="1"/>
    <col min="518" max="520" width="29.28515625" style="27" customWidth="1"/>
    <col min="521" max="521" width="3.42578125" style="27" customWidth="1"/>
    <col min="522" max="526" width="9.140625" style="27"/>
    <col min="527" max="527" width="4" style="27" customWidth="1"/>
    <col min="528" max="768" width="9.140625" style="27"/>
    <col min="769" max="770" width="4" style="27" customWidth="1"/>
    <col min="771" max="771" width="11" style="27" customWidth="1"/>
    <col min="772" max="772" width="57.85546875" style="27" customWidth="1"/>
    <col min="773" max="773" width="37.140625" style="27" customWidth="1"/>
    <col min="774" max="776" width="29.28515625" style="27" customWidth="1"/>
    <col min="777" max="777" width="3.42578125" style="27" customWidth="1"/>
    <col min="778" max="782" width="9.140625" style="27"/>
    <col min="783" max="783" width="4" style="27" customWidth="1"/>
    <col min="784" max="1024" width="9.140625" style="27"/>
    <col min="1025" max="1026" width="4" style="27" customWidth="1"/>
    <col min="1027" max="1027" width="11" style="27" customWidth="1"/>
    <col min="1028" max="1028" width="57.85546875" style="27" customWidth="1"/>
    <col min="1029" max="1029" width="37.140625" style="27" customWidth="1"/>
    <col min="1030" max="1032" width="29.28515625" style="27" customWidth="1"/>
    <col min="1033" max="1033" width="3.42578125" style="27" customWidth="1"/>
    <col min="1034" max="1038" width="9.140625" style="27"/>
    <col min="1039" max="1039" width="4" style="27" customWidth="1"/>
    <col min="1040" max="1280" width="9.140625" style="27"/>
    <col min="1281" max="1282" width="4" style="27" customWidth="1"/>
    <col min="1283" max="1283" width="11" style="27" customWidth="1"/>
    <col min="1284" max="1284" width="57.85546875" style="27" customWidth="1"/>
    <col min="1285" max="1285" width="37.140625" style="27" customWidth="1"/>
    <col min="1286" max="1288" width="29.28515625" style="27" customWidth="1"/>
    <col min="1289" max="1289" width="3.42578125" style="27" customWidth="1"/>
    <col min="1290" max="1294" width="9.140625" style="27"/>
    <col min="1295" max="1295" width="4" style="27" customWidth="1"/>
    <col min="1296" max="1536" width="9.140625" style="27"/>
    <col min="1537" max="1538" width="4" style="27" customWidth="1"/>
    <col min="1539" max="1539" width="11" style="27" customWidth="1"/>
    <col min="1540" max="1540" width="57.85546875" style="27" customWidth="1"/>
    <col min="1541" max="1541" width="37.140625" style="27" customWidth="1"/>
    <col min="1542" max="1544" width="29.28515625" style="27" customWidth="1"/>
    <col min="1545" max="1545" width="3.42578125" style="27" customWidth="1"/>
    <col min="1546" max="1550" width="9.140625" style="27"/>
    <col min="1551" max="1551" width="4" style="27" customWidth="1"/>
    <col min="1552" max="1792" width="9.140625" style="27"/>
    <col min="1793" max="1794" width="4" style="27" customWidth="1"/>
    <col min="1795" max="1795" width="11" style="27" customWidth="1"/>
    <col min="1796" max="1796" width="57.85546875" style="27" customWidth="1"/>
    <col min="1797" max="1797" width="37.140625" style="27" customWidth="1"/>
    <col min="1798" max="1800" width="29.28515625" style="27" customWidth="1"/>
    <col min="1801" max="1801" width="3.42578125" style="27" customWidth="1"/>
    <col min="1802" max="1806" width="9.140625" style="27"/>
    <col min="1807" max="1807" width="4" style="27" customWidth="1"/>
    <col min="1808" max="2048" width="9.140625" style="27"/>
    <col min="2049" max="2050" width="4" style="27" customWidth="1"/>
    <col min="2051" max="2051" width="11" style="27" customWidth="1"/>
    <col min="2052" max="2052" width="57.85546875" style="27" customWidth="1"/>
    <col min="2053" max="2053" width="37.140625" style="27" customWidth="1"/>
    <col min="2054" max="2056" width="29.28515625" style="27" customWidth="1"/>
    <col min="2057" max="2057" width="3.42578125" style="27" customWidth="1"/>
    <col min="2058" max="2062" width="9.140625" style="27"/>
    <col min="2063" max="2063" width="4" style="27" customWidth="1"/>
    <col min="2064" max="2304" width="9.140625" style="27"/>
    <col min="2305" max="2306" width="4" style="27" customWidth="1"/>
    <col min="2307" max="2307" width="11" style="27" customWidth="1"/>
    <col min="2308" max="2308" width="57.85546875" style="27" customWidth="1"/>
    <col min="2309" max="2309" width="37.140625" style="27" customWidth="1"/>
    <col min="2310" max="2312" width="29.28515625" style="27" customWidth="1"/>
    <col min="2313" max="2313" width="3.42578125" style="27" customWidth="1"/>
    <col min="2314" max="2318" width="9.140625" style="27"/>
    <col min="2319" max="2319" width="4" style="27" customWidth="1"/>
    <col min="2320" max="2560" width="9.140625" style="27"/>
    <col min="2561" max="2562" width="4" style="27" customWidth="1"/>
    <col min="2563" max="2563" width="11" style="27" customWidth="1"/>
    <col min="2564" max="2564" width="57.85546875" style="27" customWidth="1"/>
    <col min="2565" max="2565" width="37.140625" style="27" customWidth="1"/>
    <col min="2566" max="2568" width="29.28515625" style="27" customWidth="1"/>
    <col min="2569" max="2569" width="3.42578125" style="27" customWidth="1"/>
    <col min="2570" max="2574" width="9.140625" style="27"/>
    <col min="2575" max="2575" width="4" style="27" customWidth="1"/>
    <col min="2576" max="2816" width="9.140625" style="27"/>
    <col min="2817" max="2818" width="4" style="27" customWidth="1"/>
    <col min="2819" max="2819" width="11" style="27" customWidth="1"/>
    <col min="2820" max="2820" width="57.85546875" style="27" customWidth="1"/>
    <col min="2821" max="2821" width="37.140625" style="27" customWidth="1"/>
    <col min="2822" max="2824" width="29.28515625" style="27" customWidth="1"/>
    <col min="2825" max="2825" width="3.42578125" style="27" customWidth="1"/>
    <col min="2826" max="2830" width="9.140625" style="27"/>
    <col min="2831" max="2831" width="4" style="27" customWidth="1"/>
    <col min="2832" max="3072" width="9.140625" style="27"/>
    <col min="3073" max="3074" width="4" style="27" customWidth="1"/>
    <col min="3075" max="3075" width="11" style="27" customWidth="1"/>
    <col min="3076" max="3076" width="57.85546875" style="27" customWidth="1"/>
    <col min="3077" max="3077" width="37.140625" style="27" customWidth="1"/>
    <col min="3078" max="3080" width="29.28515625" style="27" customWidth="1"/>
    <col min="3081" max="3081" width="3.42578125" style="27" customWidth="1"/>
    <col min="3082" max="3086" width="9.140625" style="27"/>
    <col min="3087" max="3087" width="4" style="27" customWidth="1"/>
    <col min="3088" max="3328" width="9.140625" style="27"/>
    <col min="3329" max="3330" width="4" style="27" customWidth="1"/>
    <col min="3331" max="3331" width="11" style="27" customWidth="1"/>
    <col min="3332" max="3332" width="57.85546875" style="27" customWidth="1"/>
    <col min="3333" max="3333" width="37.140625" style="27" customWidth="1"/>
    <col min="3334" max="3336" width="29.28515625" style="27" customWidth="1"/>
    <col min="3337" max="3337" width="3.42578125" style="27" customWidth="1"/>
    <col min="3338" max="3342" width="9.140625" style="27"/>
    <col min="3343" max="3343" width="4" style="27" customWidth="1"/>
    <col min="3344" max="3584" width="9.140625" style="27"/>
    <col min="3585" max="3586" width="4" style="27" customWidth="1"/>
    <col min="3587" max="3587" width="11" style="27" customWidth="1"/>
    <col min="3588" max="3588" width="57.85546875" style="27" customWidth="1"/>
    <col min="3589" max="3589" width="37.140625" style="27" customWidth="1"/>
    <col min="3590" max="3592" width="29.28515625" style="27" customWidth="1"/>
    <col min="3593" max="3593" width="3.42578125" style="27" customWidth="1"/>
    <col min="3594" max="3598" width="9.140625" style="27"/>
    <col min="3599" max="3599" width="4" style="27" customWidth="1"/>
    <col min="3600" max="3840" width="9.140625" style="27"/>
    <col min="3841" max="3842" width="4" style="27" customWidth="1"/>
    <col min="3843" max="3843" width="11" style="27" customWidth="1"/>
    <col min="3844" max="3844" width="57.85546875" style="27" customWidth="1"/>
    <col min="3845" max="3845" width="37.140625" style="27" customWidth="1"/>
    <col min="3846" max="3848" width="29.28515625" style="27" customWidth="1"/>
    <col min="3849" max="3849" width="3.42578125" style="27" customWidth="1"/>
    <col min="3850" max="3854" width="9.140625" style="27"/>
    <col min="3855" max="3855" width="4" style="27" customWidth="1"/>
    <col min="3856" max="4096" width="9.140625" style="27"/>
    <col min="4097" max="4098" width="4" style="27" customWidth="1"/>
    <col min="4099" max="4099" width="11" style="27" customWidth="1"/>
    <col min="4100" max="4100" width="57.85546875" style="27" customWidth="1"/>
    <col min="4101" max="4101" width="37.140625" style="27" customWidth="1"/>
    <col min="4102" max="4104" width="29.28515625" style="27" customWidth="1"/>
    <col min="4105" max="4105" width="3.42578125" style="27" customWidth="1"/>
    <col min="4106" max="4110" width="9.140625" style="27"/>
    <col min="4111" max="4111" width="4" style="27" customWidth="1"/>
    <col min="4112" max="4352" width="9.140625" style="27"/>
    <col min="4353" max="4354" width="4" style="27" customWidth="1"/>
    <col min="4355" max="4355" width="11" style="27" customWidth="1"/>
    <col min="4356" max="4356" width="57.85546875" style="27" customWidth="1"/>
    <col min="4357" max="4357" width="37.140625" style="27" customWidth="1"/>
    <col min="4358" max="4360" width="29.28515625" style="27" customWidth="1"/>
    <col min="4361" max="4361" width="3.42578125" style="27" customWidth="1"/>
    <col min="4362" max="4366" width="9.140625" style="27"/>
    <col min="4367" max="4367" width="4" style="27" customWidth="1"/>
    <col min="4368" max="4608" width="9.140625" style="27"/>
    <col min="4609" max="4610" width="4" style="27" customWidth="1"/>
    <col min="4611" max="4611" width="11" style="27" customWidth="1"/>
    <col min="4612" max="4612" width="57.85546875" style="27" customWidth="1"/>
    <col min="4613" max="4613" width="37.140625" style="27" customWidth="1"/>
    <col min="4614" max="4616" width="29.28515625" style="27" customWidth="1"/>
    <col min="4617" max="4617" width="3.42578125" style="27" customWidth="1"/>
    <col min="4618" max="4622" width="9.140625" style="27"/>
    <col min="4623" max="4623" width="4" style="27" customWidth="1"/>
    <col min="4624" max="4864" width="9.140625" style="27"/>
    <col min="4865" max="4866" width="4" style="27" customWidth="1"/>
    <col min="4867" max="4867" width="11" style="27" customWidth="1"/>
    <col min="4868" max="4868" width="57.85546875" style="27" customWidth="1"/>
    <col min="4869" max="4869" width="37.140625" style="27" customWidth="1"/>
    <col min="4870" max="4872" width="29.28515625" style="27" customWidth="1"/>
    <col min="4873" max="4873" width="3.42578125" style="27" customWidth="1"/>
    <col min="4874" max="4878" width="9.140625" style="27"/>
    <col min="4879" max="4879" width="4" style="27" customWidth="1"/>
    <col min="4880" max="5120" width="9.140625" style="27"/>
    <col min="5121" max="5122" width="4" style="27" customWidth="1"/>
    <col min="5123" max="5123" width="11" style="27" customWidth="1"/>
    <col min="5124" max="5124" width="57.85546875" style="27" customWidth="1"/>
    <col min="5125" max="5125" width="37.140625" style="27" customWidth="1"/>
    <col min="5126" max="5128" width="29.28515625" style="27" customWidth="1"/>
    <col min="5129" max="5129" width="3.42578125" style="27" customWidth="1"/>
    <col min="5130" max="5134" width="9.140625" style="27"/>
    <col min="5135" max="5135" width="4" style="27" customWidth="1"/>
    <col min="5136" max="5376" width="9.140625" style="27"/>
    <col min="5377" max="5378" width="4" style="27" customWidth="1"/>
    <col min="5379" max="5379" width="11" style="27" customWidth="1"/>
    <col min="5380" max="5380" width="57.85546875" style="27" customWidth="1"/>
    <col min="5381" max="5381" width="37.140625" style="27" customWidth="1"/>
    <col min="5382" max="5384" width="29.28515625" style="27" customWidth="1"/>
    <col min="5385" max="5385" width="3.42578125" style="27" customWidth="1"/>
    <col min="5386" max="5390" width="9.140625" style="27"/>
    <col min="5391" max="5391" width="4" style="27" customWidth="1"/>
    <col min="5392" max="5632" width="9.140625" style="27"/>
    <col min="5633" max="5634" width="4" style="27" customWidth="1"/>
    <col min="5635" max="5635" width="11" style="27" customWidth="1"/>
    <col min="5636" max="5636" width="57.85546875" style="27" customWidth="1"/>
    <col min="5637" max="5637" width="37.140625" style="27" customWidth="1"/>
    <col min="5638" max="5640" width="29.28515625" style="27" customWidth="1"/>
    <col min="5641" max="5641" width="3.42578125" style="27" customWidth="1"/>
    <col min="5642" max="5646" width="9.140625" style="27"/>
    <col min="5647" max="5647" width="4" style="27" customWidth="1"/>
    <col min="5648" max="5888" width="9.140625" style="27"/>
    <col min="5889" max="5890" width="4" style="27" customWidth="1"/>
    <col min="5891" max="5891" width="11" style="27" customWidth="1"/>
    <col min="5892" max="5892" width="57.85546875" style="27" customWidth="1"/>
    <col min="5893" max="5893" width="37.140625" style="27" customWidth="1"/>
    <col min="5894" max="5896" width="29.28515625" style="27" customWidth="1"/>
    <col min="5897" max="5897" width="3.42578125" style="27" customWidth="1"/>
    <col min="5898" max="5902" width="9.140625" style="27"/>
    <col min="5903" max="5903" width="4" style="27" customWidth="1"/>
    <col min="5904" max="6144" width="9.140625" style="27"/>
    <col min="6145" max="6146" width="4" style="27" customWidth="1"/>
    <col min="6147" max="6147" width="11" style="27" customWidth="1"/>
    <col min="6148" max="6148" width="57.85546875" style="27" customWidth="1"/>
    <col min="6149" max="6149" width="37.140625" style="27" customWidth="1"/>
    <col min="6150" max="6152" width="29.28515625" style="27" customWidth="1"/>
    <col min="6153" max="6153" width="3.42578125" style="27" customWidth="1"/>
    <col min="6154" max="6158" width="9.140625" style="27"/>
    <col min="6159" max="6159" width="4" style="27" customWidth="1"/>
    <col min="6160" max="6400" width="9.140625" style="27"/>
    <col min="6401" max="6402" width="4" style="27" customWidth="1"/>
    <col min="6403" max="6403" width="11" style="27" customWidth="1"/>
    <col min="6404" max="6404" width="57.85546875" style="27" customWidth="1"/>
    <col min="6405" max="6405" width="37.140625" style="27" customWidth="1"/>
    <col min="6406" max="6408" width="29.28515625" style="27" customWidth="1"/>
    <col min="6409" max="6409" width="3.42578125" style="27" customWidth="1"/>
    <col min="6410" max="6414" width="9.140625" style="27"/>
    <col min="6415" max="6415" width="4" style="27" customWidth="1"/>
    <col min="6416" max="6656" width="9.140625" style="27"/>
    <col min="6657" max="6658" width="4" style="27" customWidth="1"/>
    <col min="6659" max="6659" width="11" style="27" customWidth="1"/>
    <col min="6660" max="6660" width="57.85546875" style="27" customWidth="1"/>
    <col min="6661" max="6661" width="37.140625" style="27" customWidth="1"/>
    <col min="6662" max="6664" width="29.28515625" style="27" customWidth="1"/>
    <col min="6665" max="6665" width="3.42578125" style="27" customWidth="1"/>
    <col min="6666" max="6670" width="9.140625" style="27"/>
    <col min="6671" max="6671" width="4" style="27" customWidth="1"/>
    <col min="6672" max="6912" width="9.140625" style="27"/>
    <col min="6913" max="6914" width="4" style="27" customWidth="1"/>
    <col min="6915" max="6915" width="11" style="27" customWidth="1"/>
    <col min="6916" max="6916" width="57.85546875" style="27" customWidth="1"/>
    <col min="6917" max="6917" width="37.140625" style="27" customWidth="1"/>
    <col min="6918" max="6920" width="29.28515625" style="27" customWidth="1"/>
    <col min="6921" max="6921" width="3.42578125" style="27" customWidth="1"/>
    <col min="6922" max="6926" width="9.140625" style="27"/>
    <col min="6927" max="6927" width="4" style="27" customWidth="1"/>
    <col min="6928" max="7168" width="9.140625" style="27"/>
    <col min="7169" max="7170" width="4" style="27" customWidth="1"/>
    <col min="7171" max="7171" width="11" style="27" customWidth="1"/>
    <col min="7172" max="7172" width="57.85546875" style="27" customWidth="1"/>
    <col min="7173" max="7173" width="37.140625" style="27" customWidth="1"/>
    <col min="7174" max="7176" width="29.28515625" style="27" customWidth="1"/>
    <col min="7177" max="7177" width="3.42578125" style="27" customWidth="1"/>
    <col min="7178" max="7182" width="9.140625" style="27"/>
    <col min="7183" max="7183" width="4" style="27" customWidth="1"/>
    <col min="7184" max="7424" width="9.140625" style="27"/>
    <col min="7425" max="7426" width="4" style="27" customWidth="1"/>
    <col min="7427" max="7427" width="11" style="27" customWidth="1"/>
    <col min="7428" max="7428" width="57.85546875" style="27" customWidth="1"/>
    <col min="7429" max="7429" width="37.140625" style="27" customWidth="1"/>
    <col min="7430" max="7432" width="29.28515625" style="27" customWidth="1"/>
    <col min="7433" max="7433" width="3.42578125" style="27" customWidth="1"/>
    <col min="7434" max="7438" width="9.140625" style="27"/>
    <col min="7439" max="7439" width="4" style="27" customWidth="1"/>
    <col min="7440" max="7680" width="9.140625" style="27"/>
    <col min="7681" max="7682" width="4" style="27" customWidth="1"/>
    <col min="7683" max="7683" width="11" style="27" customWidth="1"/>
    <col min="7684" max="7684" width="57.85546875" style="27" customWidth="1"/>
    <col min="7685" max="7685" width="37.140625" style="27" customWidth="1"/>
    <col min="7686" max="7688" width="29.28515625" style="27" customWidth="1"/>
    <col min="7689" max="7689" width="3.42578125" style="27" customWidth="1"/>
    <col min="7690" max="7694" width="9.140625" style="27"/>
    <col min="7695" max="7695" width="4" style="27" customWidth="1"/>
    <col min="7696" max="7936" width="9.140625" style="27"/>
    <col min="7937" max="7938" width="4" style="27" customWidth="1"/>
    <col min="7939" max="7939" width="11" style="27" customWidth="1"/>
    <col min="7940" max="7940" width="57.85546875" style="27" customWidth="1"/>
    <col min="7941" max="7941" width="37.140625" style="27" customWidth="1"/>
    <col min="7942" max="7944" width="29.28515625" style="27" customWidth="1"/>
    <col min="7945" max="7945" width="3.42578125" style="27" customWidth="1"/>
    <col min="7946" max="7950" width="9.140625" style="27"/>
    <col min="7951" max="7951" width="4" style="27" customWidth="1"/>
    <col min="7952" max="8192" width="9.140625" style="27"/>
    <col min="8193" max="8194" width="4" style="27" customWidth="1"/>
    <col min="8195" max="8195" width="11" style="27" customWidth="1"/>
    <col min="8196" max="8196" width="57.85546875" style="27" customWidth="1"/>
    <col min="8197" max="8197" width="37.140625" style="27" customWidth="1"/>
    <col min="8198" max="8200" width="29.28515625" style="27" customWidth="1"/>
    <col min="8201" max="8201" width="3.42578125" style="27" customWidth="1"/>
    <col min="8202" max="8206" width="9.140625" style="27"/>
    <col min="8207" max="8207" width="4" style="27" customWidth="1"/>
    <col min="8208" max="8448" width="9.140625" style="27"/>
    <col min="8449" max="8450" width="4" style="27" customWidth="1"/>
    <col min="8451" max="8451" width="11" style="27" customWidth="1"/>
    <col min="8452" max="8452" width="57.85546875" style="27" customWidth="1"/>
    <col min="8453" max="8453" width="37.140625" style="27" customWidth="1"/>
    <col min="8454" max="8456" width="29.28515625" style="27" customWidth="1"/>
    <col min="8457" max="8457" width="3.42578125" style="27" customWidth="1"/>
    <col min="8458" max="8462" width="9.140625" style="27"/>
    <col min="8463" max="8463" width="4" style="27" customWidth="1"/>
    <col min="8464" max="8704" width="9.140625" style="27"/>
    <col min="8705" max="8706" width="4" style="27" customWidth="1"/>
    <col min="8707" max="8707" width="11" style="27" customWidth="1"/>
    <col min="8708" max="8708" width="57.85546875" style="27" customWidth="1"/>
    <col min="8709" max="8709" width="37.140625" style="27" customWidth="1"/>
    <col min="8710" max="8712" width="29.28515625" style="27" customWidth="1"/>
    <col min="8713" max="8713" width="3.42578125" style="27" customWidth="1"/>
    <col min="8714" max="8718" width="9.140625" style="27"/>
    <col min="8719" max="8719" width="4" style="27" customWidth="1"/>
    <col min="8720" max="8960" width="9.140625" style="27"/>
    <col min="8961" max="8962" width="4" style="27" customWidth="1"/>
    <col min="8963" max="8963" width="11" style="27" customWidth="1"/>
    <col min="8964" max="8964" width="57.85546875" style="27" customWidth="1"/>
    <col min="8965" max="8965" width="37.140625" style="27" customWidth="1"/>
    <col min="8966" max="8968" width="29.28515625" style="27" customWidth="1"/>
    <col min="8969" max="8969" width="3.42578125" style="27" customWidth="1"/>
    <col min="8970" max="8974" width="9.140625" style="27"/>
    <col min="8975" max="8975" width="4" style="27" customWidth="1"/>
    <col min="8976" max="9216" width="9.140625" style="27"/>
    <col min="9217" max="9218" width="4" style="27" customWidth="1"/>
    <col min="9219" max="9219" width="11" style="27" customWidth="1"/>
    <col min="9220" max="9220" width="57.85546875" style="27" customWidth="1"/>
    <col min="9221" max="9221" width="37.140625" style="27" customWidth="1"/>
    <col min="9222" max="9224" width="29.28515625" style="27" customWidth="1"/>
    <col min="9225" max="9225" width="3.42578125" style="27" customWidth="1"/>
    <col min="9226" max="9230" width="9.140625" style="27"/>
    <col min="9231" max="9231" width="4" style="27" customWidth="1"/>
    <col min="9232" max="9472" width="9.140625" style="27"/>
    <col min="9473" max="9474" width="4" style="27" customWidth="1"/>
    <col min="9475" max="9475" width="11" style="27" customWidth="1"/>
    <col min="9476" max="9476" width="57.85546875" style="27" customWidth="1"/>
    <col min="9477" max="9477" width="37.140625" style="27" customWidth="1"/>
    <col min="9478" max="9480" width="29.28515625" style="27" customWidth="1"/>
    <col min="9481" max="9481" width="3.42578125" style="27" customWidth="1"/>
    <col min="9482" max="9486" width="9.140625" style="27"/>
    <col min="9487" max="9487" width="4" style="27" customWidth="1"/>
    <col min="9488" max="9728" width="9.140625" style="27"/>
    <col min="9729" max="9730" width="4" style="27" customWidth="1"/>
    <col min="9731" max="9731" width="11" style="27" customWidth="1"/>
    <col min="9732" max="9732" width="57.85546875" style="27" customWidth="1"/>
    <col min="9733" max="9733" width="37.140625" style="27" customWidth="1"/>
    <col min="9734" max="9736" width="29.28515625" style="27" customWidth="1"/>
    <col min="9737" max="9737" width="3.42578125" style="27" customWidth="1"/>
    <col min="9738" max="9742" width="9.140625" style="27"/>
    <col min="9743" max="9743" width="4" style="27" customWidth="1"/>
    <col min="9744" max="9984" width="9.140625" style="27"/>
    <col min="9985" max="9986" width="4" style="27" customWidth="1"/>
    <col min="9987" max="9987" width="11" style="27" customWidth="1"/>
    <col min="9988" max="9988" width="57.85546875" style="27" customWidth="1"/>
    <col min="9989" max="9989" width="37.140625" style="27" customWidth="1"/>
    <col min="9990" max="9992" width="29.28515625" style="27" customWidth="1"/>
    <col min="9993" max="9993" width="3.42578125" style="27" customWidth="1"/>
    <col min="9994" max="9998" width="9.140625" style="27"/>
    <col min="9999" max="9999" width="4" style="27" customWidth="1"/>
    <col min="10000" max="10240" width="9.140625" style="27"/>
    <col min="10241" max="10242" width="4" style="27" customWidth="1"/>
    <col min="10243" max="10243" width="11" style="27" customWidth="1"/>
    <col min="10244" max="10244" width="57.85546875" style="27" customWidth="1"/>
    <col min="10245" max="10245" width="37.140625" style="27" customWidth="1"/>
    <col min="10246" max="10248" width="29.28515625" style="27" customWidth="1"/>
    <col min="10249" max="10249" width="3.42578125" style="27" customWidth="1"/>
    <col min="10250" max="10254" width="9.140625" style="27"/>
    <col min="10255" max="10255" width="4" style="27" customWidth="1"/>
    <col min="10256" max="10496" width="9.140625" style="27"/>
    <col min="10497" max="10498" width="4" style="27" customWidth="1"/>
    <col min="10499" max="10499" width="11" style="27" customWidth="1"/>
    <col min="10500" max="10500" width="57.85546875" style="27" customWidth="1"/>
    <col min="10501" max="10501" width="37.140625" style="27" customWidth="1"/>
    <col min="10502" max="10504" width="29.28515625" style="27" customWidth="1"/>
    <col min="10505" max="10505" width="3.42578125" style="27" customWidth="1"/>
    <col min="10506" max="10510" width="9.140625" style="27"/>
    <col min="10511" max="10511" width="4" style="27" customWidth="1"/>
    <col min="10512" max="10752" width="9.140625" style="27"/>
    <col min="10753" max="10754" width="4" style="27" customWidth="1"/>
    <col min="10755" max="10755" width="11" style="27" customWidth="1"/>
    <col min="10756" max="10756" width="57.85546875" style="27" customWidth="1"/>
    <col min="10757" max="10757" width="37.140625" style="27" customWidth="1"/>
    <col min="10758" max="10760" width="29.28515625" style="27" customWidth="1"/>
    <col min="10761" max="10761" width="3.42578125" style="27" customWidth="1"/>
    <col min="10762" max="10766" width="9.140625" style="27"/>
    <col min="10767" max="10767" width="4" style="27" customWidth="1"/>
    <col min="10768" max="11008" width="9.140625" style="27"/>
    <col min="11009" max="11010" width="4" style="27" customWidth="1"/>
    <col min="11011" max="11011" width="11" style="27" customWidth="1"/>
    <col min="11012" max="11012" width="57.85546875" style="27" customWidth="1"/>
    <col min="11013" max="11013" width="37.140625" style="27" customWidth="1"/>
    <col min="11014" max="11016" width="29.28515625" style="27" customWidth="1"/>
    <col min="11017" max="11017" width="3.42578125" style="27" customWidth="1"/>
    <col min="11018" max="11022" width="9.140625" style="27"/>
    <col min="11023" max="11023" width="4" style="27" customWidth="1"/>
    <col min="11024" max="11264" width="9.140625" style="27"/>
    <col min="11265" max="11266" width="4" style="27" customWidth="1"/>
    <col min="11267" max="11267" width="11" style="27" customWidth="1"/>
    <col min="11268" max="11268" width="57.85546875" style="27" customWidth="1"/>
    <col min="11269" max="11269" width="37.140625" style="27" customWidth="1"/>
    <col min="11270" max="11272" width="29.28515625" style="27" customWidth="1"/>
    <col min="11273" max="11273" width="3.42578125" style="27" customWidth="1"/>
    <col min="11274" max="11278" width="9.140625" style="27"/>
    <col min="11279" max="11279" width="4" style="27" customWidth="1"/>
    <col min="11280" max="11520" width="9.140625" style="27"/>
    <col min="11521" max="11522" width="4" style="27" customWidth="1"/>
    <col min="11523" max="11523" width="11" style="27" customWidth="1"/>
    <col min="11524" max="11524" width="57.85546875" style="27" customWidth="1"/>
    <col min="11525" max="11525" width="37.140625" style="27" customWidth="1"/>
    <col min="11526" max="11528" width="29.28515625" style="27" customWidth="1"/>
    <col min="11529" max="11529" width="3.42578125" style="27" customWidth="1"/>
    <col min="11530" max="11534" width="9.140625" style="27"/>
    <col min="11535" max="11535" width="4" style="27" customWidth="1"/>
    <col min="11536" max="11776" width="9.140625" style="27"/>
    <col min="11777" max="11778" width="4" style="27" customWidth="1"/>
    <col min="11779" max="11779" width="11" style="27" customWidth="1"/>
    <col min="11780" max="11780" width="57.85546875" style="27" customWidth="1"/>
    <col min="11781" max="11781" width="37.140625" style="27" customWidth="1"/>
    <col min="11782" max="11784" width="29.28515625" style="27" customWidth="1"/>
    <col min="11785" max="11785" width="3.42578125" style="27" customWidth="1"/>
    <col min="11786" max="11790" width="9.140625" style="27"/>
    <col min="11791" max="11791" width="4" style="27" customWidth="1"/>
    <col min="11792" max="12032" width="9.140625" style="27"/>
    <col min="12033" max="12034" width="4" style="27" customWidth="1"/>
    <col min="12035" max="12035" width="11" style="27" customWidth="1"/>
    <col min="12036" max="12036" width="57.85546875" style="27" customWidth="1"/>
    <col min="12037" max="12037" width="37.140625" style="27" customWidth="1"/>
    <col min="12038" max="12040" width="29.28515625" style="27" customWidth="1"/>
    <col min="12041" max="12041" width="3.42578125" style="27" customWidth="1"/>
    <col min="12042" max="12046" width="9.140625" style="27"/>
    <col min="12047" max="12047" width="4" style="27" customWidth="1"/>
    <col min="12048" max="12288" width="9.140625" style="27"/>
    <col min="12289" max="12290" width="4" style="27" customWidth="1"/>
    <col min="12291" max="12291" width="11" style="27" customWidth="1"/>
    <col min="12292" max="12292" width="57.85546875" style="27" customWidth="1"/>
    <col min="12293" max="12293" width="37.140625" style="27" customWidth="1"/>
    <col min="12294" max="12296" width="29.28515625" style="27" customWidth="1"/>
    <col min="12297" max="12297" width="3.42578125" style="27" customWidth="1"/>
    <col min="12298" max="12302" width="9.140625" style="27"/>
    <col min="12303" max="12303" width="4" style="27" customWidth="1"/>
    <col min="12304" max="12544" width="9.140625" style="27"/>
    <col min="12545" max="12546" width="4" style="27" customWidth="1"/>
    <col min="12547" max="12547" width="11" style="27" customWidth="1"/>
    <col min="12548" max="12548" width="57.85546875" style="27" customWidth="1"/>
    <col min="12549" max="12549" width="37.140625" style="27" customWidth="1"/>
    <col min="12550" max="12552" width="29.28515625" style="27" customWidth="1"/>
    <col min="12553" max="12553" width="3.42578125" style="27" customWidth="1"/>
    <col min="12554" max="12558" width="9.140625" style="27"/>
    <col min="12559" max="12559" width="4" style="27" customWidth="1"/>
    <col min="12560" max="12800" width="9.140625" style="27"/>
    <col min="12801" max="12802" width="4" style="27" customWidth="1"/>
    <col min="12803" max="12803" width="11" style="27" customWidth="1"/>
    <col min="12804" max="12804" width="57.85546875" style="27" customWidth="1"/>
    <col min="12805" max="12805" width="37.140625" style="27" customWidth="1"/>
    <col min="12806" max="12808" width="29.28515625" style="27" customWidth="1"/>
    <col min="12809" max="12809" width="3.42578125" style="27" customWidth="1"/>
    <col min="12810" max="12814" width="9.140625" style="27"/>
    <col min="12815" max="12815" width="4" style="27" customWidth="1"/>
    <col min="12816" max="13056" width="9.140625" style="27"/>
    <col min="13057" max="13058" width="4" style="27" customWidth="1"/>
    <col min="13059" max="13059" width="11" style="27" customWidth="1"/>
    <col min="13060" max="13060" width="57.85546875" style="27" customWidth="1"/>
    <col min="13061" max="13061" width="37.140625" style="27" customWidth="1"/>
    <col min="13062" max="13064" width="29.28515625" style="27" customWidth="1"/>
    <col min="13065" max="13065" width="3.42578125" style="27" customWidth="1"/>
    <col min="13066" max="13070" width="9.140625" style="27"/>
    <col min="13071" max="13071" width="4" style="27" customWidth="1"/>
    <col min="13072" max="13312" width="9.140625" style="27"/>
    <col min="13313" max="13314" width="4" style="27" customWidth="1"/>
    <col min="13315" max="13315" width="11" style="27" customWidth="1"/>
    <col min="13316" max="13316" width="57.85546875" style="27" customWidth="1"/>
    <col min="13317" max="13317" width="37.140625" style="27" customWidth="1"/>
    <col min="13318" max="13320" width="29.28515625" style="27" customWidth="1"/>
    <col min="13321" max="13321" width="3.42578125" style="27" customWidth="1"/>
    <col min="13322" max="13326" width="9.140625" style="27"/>
    <col min="13327" max="13327" width="4" style="27" customWidth="1"/>
    <col min="13328" max="13568" width="9.140625" style="27"/>
    <col min="13569" max="13570" width="4" style="27" customWidth="1"/>
    <col min="13571" max="13571" width="11" style="27" customWidth="1"/>
    <col min="13572" max="13572" width="57.85546875" style="27" customWidth="1"/>
    <col min="13573" max="13573" width="37.140625" style="27" customWidth="1"/>
    <col min="13574" max="13576" width="29.28515625" style="27" customWidth="1"/>
    <col min="13577" max="13577" width="3.42578125" style="27" customWidth="1"/>
    <col min="13578" max="13582" width="9.140625" style="27"/>
    <col min="13583" max="13583" width="4" style="27" customWidth="1"/>
    <col min="13584" max="13824" width="9.140625" style="27"/>
    <col min="13825" max="13826" width="4" style="27" customWidth="1"/>
    <col min="13827" max="13827" width="11" style="27" customWidth="1"/>
    <col min="13828" max="13828" width="57.85546875" style="27" customWidth="1"/>
    <col min="13829" max="13829" width="37.140625" style="27" customWidth="1"/>
    <col min="13830" max="13832" width="29.28515625" style="27" customWidth="1"/>
    <col min="13833" max="13833" width="3.42578125" style="27" customWidth="1"/>
    <col min="13834" max="13838" width="9.140625" style="27"/>
    <col min="13839" max="13839" width="4" style="27" customWidth="1"/>
    <col min="13840" max="14080" width="9.140625" style="27"/>
    <col min="14081" max="14082" width="4" style="27" customWidth="1"/>
    <col min="14083" max="14083" width="11" style="27" customWidth="1"/>
    <col min="14084" max="14084" width="57.85546875" style="27" customWidth="1"/>
    <col min="14085" max="14085" width="37.140625" style="27" customWidth="1"/>
    <col min="14086" max="14088" width="29.28515625" style="27" customWidth="1"/>
    <col min="14089" max="14089" width="3.42578125" style="27" customWidth="1"/>
    <col min="14090" max="14094" width="9.140625" style="27"/>
    <col min="14095" max="14095" width="4" style="27" customWidth="1"/>
    <col min="14096" max="14336" width="9.140625" style="27"/>
    <col min="14337" max="14338" width="4" style="27" customWidth="1"/>
    <col min="14339" max="14339" width="11" style="27" customWidth="1"/>
    <col min="14340" max="14340" width="57.85546875" style="27" customWidth="1"/>
    <col min="14341" max="14341" width="37.140625" style="27" customWidth="1"/>
    <col min="14342" max="14344" width="29.28515625" style="27" customWidth="1"/>
    <col min="14345" max="14345" width="3.42578125" style="27" customWidth="1"/>
    <col min="14346" max="14350" width="9.140625" style="27"/>
    <col min="14351" max="14351" width="4" style="27" customWidth="1"/>
    <col min="14352" max="14592" width="9.140625" style="27"/>
    <col min="14593" max="14594" width="4" style="27" customWidth="1"/>
    <col min="14595" max="14595" width="11" style="27" customWidth="1"/>
    <col min="14596" max="14596" width="57.85546875" style="27" customWidth="1"/>
    <col min="14597" max="14597" width="37.140625" style="27" customWidth="1"/>
    <col min="14598" max="14600" width="29.28515625" style="27" customWidth="1"/>
    <col min="14601" max="14601" width="3.42578125" style="27" customWidth="1"/>
    <col min="14602" max="14606" width="9.140625" style="27"/>
    <col min="14607" max="14607" width="4" style="27" customWidth="1"/>
    <col min="14608" max="14848" width="9.140625" style="27"/>
    <col min="14849" max="14850" width="4" style="27" customWidth="1"/>
    <col min="14851" max="14851" width="11" style="27" customWidth="1"/>
    <col min="14852" max="14852" width="57.85546875" style="27" customWidth="1"/>
    <col min="14853" max="14853" width="37.140625" style="27" customWidth="1"/>
    <col min="14854" max="14856" width="29.28515625" style="27" customWidth="1"/>
    <col min="14857" max="14857" width="3.42578125" style="27" customWidth="1"/>
    <col min="14858" max="14862" width="9.140625" style="27"/>
    <col min="14863" max="14863" width="4" style="27" customWidth="1"/>
    <col min="14864" max="15104" width="9.140625" style="27"/>
    <col min="15105" max="15106" width="4" style="27" customWidth="1"/>
    <col min="15107" max="15107" width="11" style="27" customWidth="1"/>
    <col min="15108" max="15108" width="57.85546875" style="27" customWidth="1"/>
    <col min="15109" max="15109" width="37.140625" style="27" customWidth="1"/>
    <col min="15110" max="15112" width="29.28515625" style="27" customWidth="1"/>
    <col min="15113" max="15113" width="3.42578125" style="27" customWidth="1"/>
    <col min="15114" max="15118" width="9.140625" style="27"/>
    <col min="15119" max="15119" width="4" style="27" customWidth="1"/>
    <col min="15120" max="15360" width="9.140625" style="27"/>
    <col min="15361" max="15362" width="4" style="27" customWidth="1"/>
    <col min="15363" max="15363" width="11" style="27" customWidth="1"/>
    <col min="15364" max="15364" width="57.85546875" style="27" customWidth="1"/>
    <col min="15365" max="15365" width="37.140625" style="27" customWidth="1"/>
    <col min="15366" max="15368" width="29.28515625" style="27" customWidth="1"/>
    <col min="15369" max="15369" width="3.42578125" style="27" customWidth="1"/>
    <col min="15370" max="15374" width="9.140625" style="27"/>
    <col min="15375" max="15375" width="4" style="27" customWidth="1"/>
    <col min="15376" max="15616" width="9.140625" style="27"/>
    <col min="15617" max="15618" width="4" style="27" customWidth="1"/>
    <col min="15619" max="15619" width="11" style="27" customWidth="1"/>
    <col min="15620" max="15620" width="57.85546875" style="27" customWidth="1"/>
    <col min="15621" max="15621" width="37.140625" style="27" customWidth="1"/>
    <col min="15622" max="15624" width="29.28515625" style="27" customWidth="1"/>
    <col min="15625" max="15625" width="3.42578125" style="27" customWidth="1"/>
    <col min="15626" max="15630" width="9.140625" style="27"/>
    <col min="15631" max="15631" width="4" style="27" customWidth="1"/>
    <col min="15632" max="15872" width="9.140625" style="27"/>
    <col min="15873" max="15874" width="4" style="27" customWidth="1"/>
    <col min="15875" max="15875" width="11" style="27" customWidth="1"/>
    <col min="15876" max="15876" width="57.85546875" style="27" customWidth="1"/>
    <col min="15877" max="15877" width="37.140625" style="27" customWidth="1"/>
    <col min="15878" max="15880" width="29.28515625" style="27" customWidth="1"/>
    <col min="15881" max="15881" width="3.42578125" style="27" customWidth="1"/>
    <col min="15882" max="15886" width="9.140625" style="27"/>
    <col min="15887" max="15887" width="4" style="27" customWidth="1"/>
    <col min="15888" max="16128" width="9.140625" style="27"/>
    <col min="16129" max="16130" width="4" style="27" customWidth="1"/>
    <col min="16131" max="16131" width="11" style="27" customWidth="1"/>
    <col min="16132" max="16132" width="57.85546875" style="27" customWidth="1"/>
    <col min="16133" max="16133" width="37.140625" style="27" customWidth="1"/>
    <col min="16134" max="16136" width="29.28515625" style="27" customWidth="1"/>
    <col min="16137" max="16137" width="3.42578125" style="27" customWidth="1"/>
    <col min="16138" max="16142" width="9.140625" style="27"/>
    <col min="16143" max="16143" width="4" style="27" customWidth="1"/>
    <col min="16144" max="16384" width="9.140625" style="27"/>
  </cols>
  <sheetData>
    <row r="1" spans="2:17" s="25" customFormat="1" ht="14.25" hidden="1" x14ac:dyDescent="0.25"/>
    <row r="2" spans="2:17" s="25" customFormat="1" ht="14.25" hidden="1" x14ac:dyDescent="0.25"/>
    <row r="3" spans="2:17" s="25" customFormat="1" ht="14.25" hidden="1" x14ac:dyDescent="0.25"/>
    <row r="4" spans="2:17" s="25" customFormat="1" ht="14.25" hidden="1" x14ac:dyDescent="0.25"/>
    <row r="5" spans="2:17" s="25" customFormat="1" ht="20.25" x14ac:dyDescent="0.25">
      <c r="D5" s="55"/>
      <c r="E5" s="26"/>
      <c r="F5" s="26"/>
      <c r="G5" s="26"/>
      <c r="H5" s="26"/>
      <c r="I5" s="26"/>
      <c r="J5" s="26"/>
      <c r="K5" s="26"/>
      <c r="L5" s="26"/>
      <c r="M5" s="26"/>
      <c r="N5" s="26"/>
    </row>
    <row r="6" spans="2:17" ht="15.75" x14ac:dyDescent="0.25">
      <c r="C6" s="28"/>
      <c r="D6" s="28"/>
    </row>
    <row r="7" spans="2:17" ht="18" x14ac:dyDescent="0.25">
      <c r="C7" s="29" t="s">
        <v>61</v>
      </c>
      <c r="D7" s="28"/>
      <c r="F7" s="29"/>
      <c r="G7" s="29"/>
      <c r="H7" s="56"/>
      <c r="I7" s="56"/>
    </row>
    <row r="8" spans="2:17" ht="17.45" customHeight="1" x14ac:dyDescent="0.25">
      <c r="C8" s="99" t="s">
        <v>33</v>
      </c>
      <c r="D8" s="99"/>
      <c r="E8" s="99"/>
      <c r="F8" s="99"/>
      <c r="G8" s="57"/>
      <c r="H8" s="57"/>
    </row>
    <row r="9" spans="2:17" ht="17.45" customHeight="1" x14ac:dyDescent="0.25">
      <c r="C9" s="99"/>
      <c r="D9" s="99"/>
      <c r="E9" s="99"/>
      <c r="F9" s="99"/>
      <c r="G9" s="57"/>
      <c r="H9" s="57"/>
    </row>
    <row r="10" spans="2:17" ht="15.75" x14ac:dyDescent="0.25">
      <c r="C10" s="28"/>
      <c r="D10" s="28"/>
    </row>
    <row r="11" spans="2:17" x14ac:dyDescent="0.25">
      <c r="B11" s="31"/>
      <c r="C11" s="32"/>
      <c r="D11" s="32"/>
      <c r="E11" s="32"/>
      <c r="F11" s="32"/>
      <c r="G11" s="32"/>
      <c r="H11" s="32"/>
      <c r="I11" s="33"/>
    </row>
    <row r="12" spans="2:17" ht="4.5" customHeight="1" x14ac:dyDescent="0.25">
      <c r="B12" s="34"/>
      <c r="C12" s="35"/>
      <c r="D12" s="35"/>
      <c r="E12" s="35"/>
      <c r="F12" s="35"/>
      <c r="G12" s="35"/>
      <c r="H12" s="35"/>
      <c r="I12" s="36"/>
      <c r="J12" s="35"/>
      <c r="K12" s="35"/>
      <c r="L12" s="35"/>
      <c r="M12" s="35"/>
      <c r="N12" s="35"/>
      <c r="O12" s="35"/>
      <c r="P12" s="35"/>
      <c r="Q12" s="35"/>
    </row>
    <row r="13" spans="2:17" ht="57.6" customHeight="1" x14ac:dyDescent="0.25">
      <c r="B13" s="34"/>
      <c r="C13" s="100" t="s">
        <v>62</v>
      </c>
      <c r="D13" s="101"/>
      <c r="E13" s="101"/>
      <c r="F13" s="101"/>
      <c r="G13" s="101"/>
      <c r="H13" s="102"/>
      <c r="I13" s="37"/>
      <c r="J13" s="38"/>
      <c r="K13" s="38"/>
      <c r="L13" s="38"/>
      <c r="M13" s="38"/>
      <c r="N13" s="38"/>
      <c r="O13" s="39"/>
      <c r="P13" s="39"/>
      <c r="Q13" s="35"/>
    </row>
    <row r="14" spans="2:17" ht="24" customHeight="1" x14ac:dyDescent="0.25">
      <c r="B14" s="34"/>
      <c r="C14" s="103" t="s">
        <v>35</v>
      </c>
      <c r="D14" s="104"/>
      <c r="E14" s="104"/>
      <c r="F14" s="104"/>
      <c r="G14" s="58"/>
      <c r="H14" s="59"/>
      <c r="I14" s="37"/>
      <c r="J14" s="38"/>
      <c r="K14" s="38"/>
      <c r="L14" s="38"/>
      <c r="M14" s="38"/>
      <c r="N14" s="38"/>
      <c r="O14" s="39"/>
      <c r="P14" s="39"/>
      <c r="Q14" s="35"/>
    </row>
    <row r="15" spans="2:17" x14ac:dyDescent="0.25">
      <c r="B15" s="34"/>
      <c r="C15" s="60"/>
      <c r="D15" s="60"/>
      <c r="E15" s="60"/>
      <c r="F15" s="60"/>
      <c r="G15" s="40"/>
      <c r="H15" s="40"/>
      <c r="I15" s="41"/>
      <c r="J15" s="42"/>
      <c r="K15" s="42"/>
      <c r="L15" s="42"/>
      <c r="M15" s="42"/>
      <c r="N15" s="42"/>
      <c r="O15" s="39"/>
      <c r="P15" s="39"/>
      <c r="Q15" s="35"/>
    </row>
    <row r="16" spans="2:17" x14ac:dyDescent="0.25">
      <c r="B16" s="34"/>
      <c r="C16" s="35"/>
      <c r="D16" s="35"/>
      <c r="E16" s="35"/>
      <c r="F16" s="35"/>
      <c r="G16" s="35"/>
      <c r="H16" s="35"/>
      <c r="I16" s="61"/>
      <c r="J16" s="35"/>
      <c r="K16" s="39"/>
      <c r="L16" s="39"/>
      <c r="M16" s="39"/>
      <c r="N16" s="39"/>
      <c r="O16" s="39"/>
      <c r="P16" s="39"/>
      <c r="Q16" s="35"/>
    </row>
    <row r="17" spans="2:13" ht="46.15" customHeight="1" x14ac:dyDescent="0.25">
      <c r="B17" s="34"/>
      <c r="C17" s="43" t="s">
        <v>36</v>
      </c>
      <c r="D17" s="62" t="s">
        <v>63</v>
      </c>
      <c r="E17" s="44" t="s">
        <v>64</v>
      </c>
      <c r="F17" s="44" t="s">
        <v>65</v>
      </c>
      <c r="G17" s="44" t="s">
        <v>66</v>
      </c>
      <c r="H17" s="44" t="s">
        <v>67</v>
      </c>
      <c r="I17" s="37"/>
      <c r="J17" s="38"/>
      <c r="K17" s="39"/>
    </row>
    <row r="18" spans="2:13" ht="99" customHeight="1" x14ac:dyDescent="0.25">
      <c r="B18" s="34"/>
      <c r="C18" s="45">
        <f>0+1</f>
        <v>1</v>
      </c>
      <c r="D18" s="63" t="s">
        <v>68</v>
      </c>
      <c r="E18" s="47">
        <v>35000000</v>
      </c>
      <c r="F18" s="47">
        <f>E18*12</f>
        <v>420000000</v>
      </c>
      <c r="G18" s="47">
        <v>38000000</v>
      </c>
      <c r="H18" s="47">
        <f>G18*12</f>
        <v>456000000</v>
      </c>
      <c r="I18" s="61"/>
      <c r="J18" s="38"/>
      <c r="K18" s="39"/>
    </row>
    <row r="19" spans="2:13" ht="39.4" customHeight="1" x14ac:dyDescent="0.25">
      <c r="B19" s="34"/>
      <c r="C19" s="105" t="s">
        <v>69</v>
      </c>
      <c r="D19" s="106"/>
      <c r="E19" s="64"/>
      <c r="F19" s="48">
        <f>SUM(F18:F18)</f>
        <v>420000000</v>
      </c>
      <c r="G19" s="64"/>
      <c r="H19" s="48">
        <f>SUM(H18:H18)</f>
        <v>456000000</v>
      </c>
      <c r="I19" s="36"/>
      <c r="M19" s="35"/>
    </row>
    <row r="20" spans="2:13" x14ac:dyDescent="0.25">
      <c r="B20" s="52"/>
      <c r="C20" s="53"/>
      <c r="D20" s="53"/>
      <c r="E20" s="53"/>
      <c r="F20" s="53"/>
      <c r="G20" s="53"/>
      <c r="H20" s="53"/>
      <c r="I20" s="54"/>
    </row>
  </sheetData>
  <mergeCells count="4">
    <mergeCell ref="C8:F9"/>
    <mergeCell ref="C13:H13"/>
    <mergeCell ref="C14:F14"/>
    <mergeCell ref="C19:D19"/>
  </mergeCells>
  <printOptions horizontalCentered="1"/>
  <pageMargins left="0.70866141732283472" right="0.70866141732283472" top="0.74803149606299213" bottom="0.74803149606299213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1:S44"/>
  <sheetViews>
    <sheetView showGridLines="0" view="pageBreakPreview" topLeftCell="A23" zoomScale="70" zoomScaleNormal="70" zoomScaleSheetLayoutView="70" workbookViewId="0">
      <selection activeCell="U40" sqref="U40"/>
    </sheetView>
  </sheetViews>
  <sheetFormatPr baseColWidth="10" defaultColWidth="9.140625" defaultRowHeight="15" x14ac:dyDescent="0.25"/>
  <cols>
    <col min="1" max="1" width="4" style="27" customWidth="1"/>
    <col min="2" max="2" width="25" style="27" customWidth="1"/>
    <col min="3" max="3" width="11" style="27" customWidth="1"/>
    <col min="4" max="4" width="27.5703125" style="27" customWidth="1"/>
    <col min="5" max="5" width="19.85546875" style="27" customWidth="1"/>
    <col min="6" max="6" width="23.42578125" style="27" bestFit="1" customWidth="1"/>
    <col min="7" max="7" width="20.7109375" style="27" customWidth="1"/>
    <col min="8" max="8" width="23.42578125" style="27" customWidth="1"/>
    <col min="9" max="9" width="22.28515625" style="27" customWidth="1"/>
    <col min="10" max="10" width="23.42578125" style="27" customWidth="1"/>
    <col min="11" max="11" width="27.42578125" style="27" customWidth="1"/>
    <col min="12" max="12" width="9.140625" style="27"/>
    <col min="13" max="13" width="15.42578125" style="27" bestFit="1" customWidth="1"/>
    <col min="14" max="16" width="9.140625" style="27"/>
    <col min="17" max="17" width="4" style="27" customWidth="1"/>
    <col min="18" max="256" width="9.140625" style="27"/>
    <col min="257" max="258" width="4" style="27" customWidth="1"/>
    <col min="259" max="259" width="11" style="27" customWidth="1"/>
    <col min="260" max="260" width="27.5703125" style="27" customWidth="1"/>
    <col min="261" max="261" width="19.85546875" style="27" customWidth="1"/>
    <col min="262" max="262" width="23.42578125" style="27" bestFit="1" customWidth="1"/>
    <col min="263" max="263" width="20.7109375" style="27" customWidth="1"/>
    <col min="264" max="264" width="23.42578125" style="27" customWidth="1"/>
    <col min="265" max="265" width="22.28515625" style="27" customWidth="1"/>
    <col min="266" max="266" width="23.42578125" style="27" customWidth="1"/>
    <col min="267" max="267" width="27.42578125" style="27" customWidth="1"/>
    <col min="268" max="268" width="9.140625" style="27"/>
    <col min="269" max="269" width="15.42578125" style="27" bestFit="1" customWidth="1"/>
    <col min="270" max="272" width="9.140625" style="27"/>
    <col min="273" max="273" width="4" style="27" customWidth="1"/>
    <col min="274" max="512" width="9.140625" style="27"/>
    <col min="513" max="514" width="4" style="27" customWidth="1"/>
    <col min="515" max="515" width="11" style="27" customWidth="1"/>
    <col min="516" max="516" width="27.5703125" style="27" customWidth="1"/>
    <col min="517" max="517" width="19.85546875" style="27" customWidth="1"/>
    <col min="518" max="518" width="23.42578125" style="27" bestFit="1" customWidth="1"/>
    <col min="519" max="519" width="20.7109375" style="27" customWidth="1"/>
    <col min="520" max="520" width="23.42578125" style="27" customWidth="1"/>
    <col min="521" max="521" width="22.28515625" style="27" customWidth="1"/>
    <col min="522" max="522" width="23.42578125" style="27" customWidth="1"/>
    <col min="523" max="523" width="27.42578125" style="27" customWidth="1"/>
    <col min="524" max="524" width="9.140625" style="27"/>
    <col min="525" max="525" width="15.42578125" style="27" bestFit="1" customWidth="1"/>
    <col min="526" max="528" width="9.140625" style="27"/>
    <col min="529" max="529" width="4" style="27" customWidth="1"/>
    <col min="530" max="768" width="9.140625" style="27"/>
    <col min="769" max="770" width="4" style="27" customWidth="1"/>
    <col min="771" max="771" width="11" style="27" customWidth="1"/>
    <col min="772" max="772" width="27.5703125" style="27" customWidth="1"/>
    <col min="773" max="773" width="19.85546875" style="27" customWidth="1"/>
    <col min="774" max="774" width="23.42578125" style="27" bestFit="1" customWidth="1"/>
    <col min="775" max="775" width="20.7109375" style="27" customWidth="1"/>
    <col min="776" max="776" width="23.42578125" style="27" customWidth="1"/>
    <col min="777" max="777" width="22.28515625" style="27" customWidth="1"/>
    <col min="778" max="778" width="23.42578125" style="27" customWidth="1"/>
    <col min="779" max="779" width="27.42578125" style="27" customWidth="1"/>
    <col min="780" max="780" width="9.140625" style="27"/>
    <col min="781" max="781" width="15.42578125" style="27" bestFit="1" customWidth="1"/>
    <col min="782" max="784" width="9.140625" style="27"/>
    <col min="785" max="785" width="4" style="27" customWidth="1"/>
    <col min="786" max="1024" width="9.140625" style="27"/>
    <col min="1025" max="1026" width="4" style="27" customWidth="1"/>
    <col min="1027" max="1027" width="11" style="27" customWidth="1"/>
    <col min="1028" max="1028" width="27.5703125" style="27" customWidth="1"/>
    <col min="1029" max="1029" width="19.85546875" style="27" customWidth="1"/>
    <col min="1030" max="1030" width="23.42578125" style="27" bestFit="1" customWidth="1"/>
    <col min="1031" max="1031" width="20.7109375" style="27" customWidth="1"/>
    <col min="1032" max="1032" width="23.42578125" style="27" customWidth="1"/>
    <col min="1033" max="1033" width="22.28515625" style="27" customWidth="1"/>
    <col min="1034" max="1034" width="23.42578125" style="27" customWidth="1"/>
    <col min="1035" max="1035" width="27.42578125" style="27" customWidth="1"/>
    <col min="1036" max="1036" width="9.140625" style="27"/>
    <col min="1037" max="1037" width="15.42578125" style="27" bestFit="1" customWidth="1"/>
    <col min="1038" max="1040" width="9.140625" style="27"/>
    <col min="1041" max="1041" width="4" style="27" customWidth="1"/>
    <col min="1042" max="1280" width="9.140625" style="27"/>
    <col min="1281" max="1282" width="4" style="27" customWidth="1"/>
    <col min="1283" max="1283" width="11" style="27" customWidth="1"/>
    <col min="1284" max="1284" width="27.5703125" style="27" customWidth="1"/>
    <col min="1285" max="1285" width="19.85546875" style="27" customWidth="1"/>
    <col min="1286" max="1286" width="23.42578125" style="27" bestFit="1" customWidth="1"/>
    <col min="1287" max="1287" width="20.7109375" style="27" customWidth="1"/>
    <col min="1288" max="1288" width="23.42578125" style="27" customWidth="1"/>
    <col min="1289" max="1289" width="22.28515625" style="27" customWidth="1"/>
    <col min="1290" max="1290" width="23.42578125" style="27" customWidth="1"/>
    <col min="1291" max="1291" width="27.42578125" style="27" customWidth="1"/>
    <col min="1292" max="1292" width="9.140625" style="27"/>
    <col min="1293" max="1293" width="15.42578125" style="27" bestFit="1" customWidth="1"/>
    <col min="1294" max="1296" width="9.140625" style="27"/>
    <col min="1297" max="1297" width="4" style="27" customWidth="1"/>
    <col min="1298" max="1536" width="9.140625" style="27"/>
    <col min="1537" max="1538" width="4" style="27" customWidth="1"/>
    <col min="1539" max="1539" width="11" style="27" customWidth="1"/>
    <col min="1540" max="1540" width="27.5703125" style="27" customWidth="1"/>
    <col min="1541" max="1541" width="19.85546875" style="27" customWidth="1"/>
    <col min="1542" max="1542" width="23.42578125" style="27" bestFit="1" customWidth="1"/>
    <col min="1543" max="1543" width="20.7109375" style="27" customWidth="1"/>
    <col min="1544" max="1544" width="23.42578125" style="27" customWidth="1"/>
    <col min="1545" max="1545" width="22.28515625" style="27" customWidth="1"/>
    <col min="1546" max="1546" width="23.42578125" style="27" customWidth="1"/>
    <col min="1547" max="1547" width="27.42578125" style="27" customWidth="1"/>
    <col min="1548" max="1548" width="9.140625" style="27"/>
    <col min="1549" max="1549" width="15.42578125" style="27" bestFit="1" customWidth="1"/>
    <col min="1550" max="1552" width="9.140625" style="27"/>
    <col min="1553" max="1553" width="4" style="27" customWidth="1"/>
    <col min="1554" max="1792" width="9.140625" style="27"/>
    <col min="1793" max="1794" width="4" style="27" customWidth="1"/>
    <col min="1795" max="1795" width="11" style="27" customWidth="1"/>
    <col min="1796" max="1796" width="27.5703125" style="27" customWidth="1"/>
    <col min="1797" max="1797" width="19.85546875" style="27" customWidth="1"/>
    <col min="1798" max="1798" width="23.42578125" style="27" bestFit="1" customWidth="1"/>
    <col min="1799" max="1799" width="20.7109375" style="27" customWidth="1"/>
    <col min="1800" max="1800" width="23.42578125" style="27" customWidth="1"/>
    <col min="1801" max="1801" width="22.28515625" style="27" customWidth="1"/>
    <col min="1802" max="1802" width="23.42578125" style="27" customWidth="1"/>
    <col min="1803" max="1803" width="27.42578125" style="27" customWidth="1"/>
    <col min="1804" max="1804" width="9.140625" style="27"/>
    <col min="1805" max="1805" width="15.42578125" style="27" bestFit="1" customWidth="1"/>
    <col min="1806" max="1808" width="9.140625" style="27"/>
    <col min="1809" max="1809" width="4" style="27" customWidth="1"/>
    <col min="1810" max="2048" width="9.140625" style="27"/>
    <col min="2049" max="2050" width="4" style="27" customWidth="1"/>
    <col min="2051" max="2051" width="11" style="27" customWidth="1"/>
    <col min="2052" max="2052" width="27.5703125" style="27" customWidth="1"/>
    <col min="2053" max="2053" width="19.85546875" style="27" customWidth="1"/>
    <col min="2054" max="2054" width="23.42578125" style="27" bestFit="1" customWidth="1"/>
    <col min="2055" max="2055" width="20.7109375" style="27" customWidth="1"/>
    <col min="2056" max="2056" width="23.42578125" style="27" customWidth="1"/>
    <col min="2057" max="2057" width="22.28515625" style="27" customWidth="1"/>
    <col min="2058" max="2058" width="23.42578125" style="27" customWidth="1"/>
    <col min="2059" max="2059" width="27.42578125" style="27" customWidth="1"/>
    <col min="2060" max="2060" width="9.140625" style="27"/>
    <col min="2061" max="2061" width="15.42578125" style="27" bestFit="1" customWidth="1"/>
    <col min="2062" max="2064" width="9.140625" style="27"/>
    <col min="2065" max="2065" width="4" style="27" customWidth="1"/>
    <col min="2066" max="2304" width="9.140625" style="27"/>
    <col min="2305" max="2306" width="4" style="27" customWidth="1"/>
    <col min="2307" max="2307" width="11" style="27" customWidth="1"/>
    <col min="2308" max="2308" width="27.5703125" style="27" customWidth="1"/>
    <col min="2309" max="2309" width="19.85546875" style="27" customWidth="1"/>
    <col min="2310" max="2310" width="23.42578125" style="27" bestFit="1" customWidth="1"/>
    <col min="2311" max="2311" width="20.7109375" style="27" customWidth="1"/>
    <col min="2312" max="2312" width="23.42578125" style="27" customWidth="1"/>
    <col min="2313" max="2313" width="22.28515625" style="27" customWidth="1"/>
    <col min="2314" max="2314" width="23.42578125" style="27" customWidth="1"/>
    <col min="2315" max="2315" width="27.42578125" style="27" customWidth="1"/>
    <col min="2316" max="2316" width="9.140625" style="27"/>
    <col min="2317" max="2317" width="15.42578125" style="27" bestFit="1" customWidth="1"/>
    <col min="2318" max="2320" width="9.140625" style="27"/>
    <col min="2321" max="2321" width="4" style="27" customWidth="1"/>
    <col min="2322" max="2560" width="9.140625" style="27"/>
    <col min="2561" max="2562" width="4" style="27" customWidth="1"/>
    <col min="2563" max="2563" width="11" style="27" customWidth="1"/>
    <col min="2564" max="2564" width="27.5703125" style="27" customWidth="1"/>
    <col min="2565" max="2565" width="19.85546875" style="27" customWidth="1"/>
    <col min="2566" max="2566" width="23.42578125" style="27" bestFit="1" customWidth="1"/>
    <col min="2567" max="2567" width="20.7109375" style="27" customWidth="1"/>
    <col min="2568" max="2568" width="23.42578125" style="27" customWidth="1"/>
    <col min="2569" max="2569" width="22.28515625" style="27" customWidth="1"/>
    <col min="2570" max="2570" width="23.42578125" style="27" customWidth="1"/>
    <col min="2571" max="2571" width="27.42578125" style="27" customWidth="1"/>
    <col min="2572" max="2572" width="9.140625" style="27"/>
    <col min="2573" max="2573" width="15.42578125" style="27" bestFit="1" customWidth="1"/>
    <col min="2574" max="2576" width="9.140625" style="27"/>
    <col min="2577" max="2577" width="4" style="27" customWidth="1"/>
    <col min="2578" max="2816" width="9.140625" style="27"/>
    <col min="2817" max="2818" width="4" style="27" customWidth="1"/>
    <col min="2819" max="2819" width="11" style="27" customWidth="1"/>
    <col min="2820" max="2820" width="27.5703125" style="27" customWidth="1"/>
    <col min="2821" max="2821" width="19.85546875" style="27" customWidth="1"/>
    <col min="2822" max="2822" width="23.42578125" style="27" bestFit="1" customWidth="1"/>
    <col min="2823" max="2823" width="20.7109375" style="27" customWidth="1"/>
    <col min="2824" max="2824" width="23.42578125" style="27" customWidth="1"/>
    <col min="2825" max="2825" width="22.28515625" style="27" customWidth="1"/>
    <col min="2826" max="2826" width="23.42578125" style="27" customWidth="1"/>
    <col min="2827" max="2827" width="27.42578125" style="27" customWidth="1"/>
    <col min="2828" max="2828" width="9.140625" style="27"/>
    <col min="2829" max="2829" width="15.42578125" style="27" bestFit="1" customWidth="1"/>
    <col min="2830" max="2832" width="9.140625" style="27"/>
    <col min="2833" max="2833" width="4" style="27" customWidth="1"/>
    <col min="2834" max="3072" width="9.140625" style="27"/>
    <col min="3073" max="3074" width="4" style="27" customWidth="1"/>
    <col min="3075" max="3075" width="11" style="27" customWidth="1"/>
    <col min="3076" max="3076" width="27.5703125" style="27" customWidth="1"/>
    <col min="3077" max="3077" width="19.85546875" style="27" customWidth="1"/>
    <col min="3078" max="3078" width="23.42578125" style="27" bestFit="1" customWidth="1"/>
    <col min="3079" max="3079" width="20.7109375" style="27" customWidth="1"/>
    <col min="3080" max="3080" width="23.42578125" style="27" customWidth="1"/>
    <col min="3081" max="3081" width="22.28515625" style="27" customWidth="1"/>
    <col min="3082" max="3082" width="23.42578125" style="27" customWidth="1"/>
    <col min="3083" max="3083" width="27.42578125" style="27" customWidth="1"/>
    <col min="3084" max="3084" width="9.140625" style="27"/>
    <col min="3085" max="3085" width="15.42578125" style="27" bestFit="1" customWidth="1"/>
    <col min="3086" max="3088" width="9.140625" style="27"/>
    <col min="3089" max="3089" width="4" style="27" customWidth="1"/>
    <col min="3090" max="3328" width="9.140625" style="27"/>
    <col min="3329" max="3330" width="4" style="27" customWidth="1"/>
    <col min="3331" max="3331" width="11" style="27" customWidth="1"/>
    <col min="3332" max="3332" width="27.5703125" style="27" customWidth="1"/>
    <col min="3333" max="3333" width="19.85546875" style="27" customWidth="1"/>
    <col min="3334" max="3334" width="23.42578125" style="27" bestFit="1" customWidth="1"/>
    <col min="3335" max="3335" width="20.7109375" style="27" customWidth="1"/>
    <col min="3336" max="3336" width="23.42578125" style="27" customWidth="1"/>
    <col min="3337" max="3337" width="22.28515625" style="27" customWidth="1"/>
    <col min="3338" max="3338" width="23.42578125" style="27" customWidth="1"/>
    <col min="3339" max="3339" width="27.42578125" style="27" customWidth="1"/>
    <col min="3340" max="3340" width="9.140625" style="27"/>
    <col min="3341" max="3341" width="15.42578125" style="27" bestFit="1" customWidth="1"/>
    <col min="3342" max="3344" width="9.140625" style="27"/>
    <col min="3345" max="3345" width="4" style="27" customWidth="1"/>
    <col min="3346" max="3584" width="9.140625" style="27"/>
    <col min="3585" max="3586" width="4" style="27" customWidth="1"/>
    <col min="3587" max="3587" width="11" style="27" customWidth="1"/>
    <col min="3588" max="3588" width="27.5703125" style="27" customWidth="1"/>
    <col min="3589" max="3589" width="19.85546875" style="27" customWidth="1"/>
    <col min="3590" max="3590" width="23.42578125" style="27" bestFit="1" customWidth="1"/>
    <col min="3591" max="3591" width="20.7109375" style="27" customWidth="1"/>
    <col min="3592" max="3592" width="23.42578125" style="27" customWidth="1"/>
    <col min="3593" max="3593" width="22.28515625" style="27" customWidth="1"/>
    <col min="3594" max="3594" width="23.42578125" style="27" customWidth="1"/>
    <col min="3595" max="3595" width="27.42578125" style="27" customWidth="1"/>
    <col min="3596" max="3596" width="9.140625" style="27"/>
    <col min="3597" max="3597" width="15.42578125" style="27" bestFit="1" customWidth="1"/>
    <col min="3598" max="3600" width="9.140625" style="27"/>
    <col min="3601" max="3601" width="4" style="27" customWidth="1"/>
    <col min="3602" max="3840" width="9.140625" style="27"/>
    <col min="3841" max="3842" width="4" style="27" customWidth="1"/>
    <col min="3843" max="3843" width="11" style="27" customWidth="1"/>
    <col min="3844" max="3844" width="27.5703125" style="27" customWidth="1"/>
    <col min="3845" max="3845" width="19.85546875" style="27" customWidth="1"/>
    <col min="3846" max="3846" width="23.42578125" style="27" bestFit="1" customWidth="1"/>
    <col min="3847" max="3847" width="20.7109375" style="27" customWidth="1"/>
    <col min="3848" max="3848" width="23.42578125" style="27" customWidth="1"/>
    <col min="3849" max="3849" width="22.28515625" style="27" customWidth="1"/>
    <col min="3850" max="3850" width="23.42578125" style="27" customWidth="1"/>
    <col min="3851" max="3851" width="27.42578125" style="27" customWidth="1"/>
    <col min="3852" max="3852" width="9.140625" style="27"/>
    <col min="3853" max="3853" width="15.42578125" style="27" bestFit="1" customWidth="1"/>
    <col min="3854" max="3856" width="9.140625" style="27"/>
    <col min="3857" max="3857" width="4" style="27" customWidth="1"/>
    <col min="3858" max="4096" width="9.140625" style="27"/>
    <col min="4097" max="4098" width="4" style="27" customWidth="1"/>
    <col min="4099" max="4099" width="11" style="27" customWidth="1"/>
    <col min="4100" max="4100" width="27.5703125" style="27" customWidth="1"/>
    <col min="4101" max="4101" width="19.85546875" style="27" customWidth="1"/>
    <col min="4102" max="4102" width="23.42578125" style="27" bestFit="1" customWidth="1"/>
    <col min="4103" max="4103" width="20.7109375" style="27" customWidth="1"/>
    <col min="4104" max="4104" width="23.42578125" style="27" customWidth="1"/>
    <col min="4105" max="4105" width="22.28515625" style="27" customWidth="1"/>
    <col min="4106" max="4106" width="23.42578125" style="27" customWidth="1"/>
    <col min="4107" max="4107" width="27.42578125" style="27" customWidth="1"/>
    <col min="4108" max="4108" width="9.140625" style="27"/>
    <col min="4109" max="4109" width="15.42578125" style="27" bestFit="1" customWidth="1"/>
    <col min="4110" max="4112" width="9.140625" style="27"/>
    <col min="4113" max="4113" width="4" style="27" customWidth="1"/>
    <col min="4114" max="4352" width="9.140625" style="27"/>
    <col min="4353" max="4354" width="4" style="27" customWidth="1"/>
    <col min="4355" max="4355" width="11" style="27" customWidth="1"/>
    <col min="4356" max="4356" width="27.5703125" style="27" customWidth="1"/>
    <col min="4357" max="4357" width="19.85546875" style="27" customWidth="1"/>
    <col min="4358" max="4358" width="23.42578125" style="27" bestFit="1" customWidth="1"/>
    <col min="4359" max="4359" width="20.7109375" style="27" customWidth="1"/>
    <col min="4360" max="4360" width="23.42578125" style="27" customWidth="1"/>
    <col min="4361" max="4361" width="22.28515625" style="27" customWidth="1"/>
    <col min="4362" max="4362" width="23.42578125" style="27" customWidth="1"/>
    <col min="4363" max="4363" width="27.42578125" style="27" customWidth="1"/>
    <col min="4364" max="4364" width="9.140625" style="27"/>
    <col min="4365" max="4365" width="15.42578125" style="27" bestFit="1" customWidth="1"/>
    <col min="4366" max="4368" width="9.140625" style="27"/>
    <col min="4369" max="4369" width="4" style="27" customWidth="1"/>
    <col min="4370" max="4608" width="9.140625" style="27"/>
    <col min="4609" max="4610" width="4" style="27" customWidth="1"/>
    <col min="4611" max="4611" width="11" style="27" customWidth="1"/>
    <col min="4612" max="4612" width="27.5703125" style="27" customWidth="1"/>
    <col min="4613" max="4613" width="19.85546875" style="27" customWidth="1"/>
    <col min="4614" max="4614" width="23.42578125" style="27" bestFit="1" customWidth="1"/>
    <col min="4615" max="4615" width="20.7109375" style="27" customWidth="1"/>
    <col min="4616" max="4616" width="23.42578125" style="27" customWidth="1"/>
    <col min="4617" max="4617" width="22.28515625" style="27" customWidth="1"/>
    <col min="4618" max="4618" width="23.42578125" style="27" customWidth="1"/>
    <col min="4619" max="4619" width="27.42578125" style="27" customWidth="1"/>
    <col min="4620" max="4620" width="9.140625" style="27"/>
    <col min="4621" max="4621" width="15.42578125" style="27" bestFit="1" customWidth="1"/>
    <col min="4622" max="4624" width="9.140625" style="27"/>
    <col min="4625" max="4625" width="4" style="27" customWidth="1"/>
    <col min="4626" max="4864" width="9.140625" style="27"/>
    <col min="4865" max="4866" width="4" style="27" customWidth="1"/>
    <col min="4867" max="4867" width="11" style="27" customWidth="1"/>
    <col min="4868" max="4868" width="27.5703125" style="27" customWidth="1"/>
    <col min="4869" max="4869" width="19.85546875" style="27" customWidth="1"/>
    <col min="4870" max="4870" width="23.42578125" style="27" bestFit="1" customWidth="1"/>
    <col min="4871" max="4871" width="20.7109375" style="27" customWidth="1"/>
    <col min="4872" max="4872" width="23.42578125" style="27" customWidth="1"/>
    <col min="4873" max="4873" width="22.28515625" style="27" customWidth="1"/>
    <col min="4874" max="4874" width="23.42578125" style="27" customWidth="1"/>
    <col min="4875" max="4875" width="27.42578125" style="27" customWidth="1"/>
    <col min="4876" max="4876" width="9.140625" style="27"/>
    <col min="4877" max="4877" width="15.42578125" style="27" bestFit="1" customWidth="1"/>
    <col min="4878" max="4880" width="9.140625" style="27"/>
    <col min="4881" max="4881" width="4" style="27" customWidth="1"/>
    <col min="4882" max="5120" width="9.140625" style="27"/>
    <col min="5121" max="5122" width="4" style="27" customWidth="1"/>
    <col min="5123" max="5123" width="11" style="27" customWidth="1"/>
    <col min="5124" max="5124" width="27.5703125" style="27" customWidth="1"/>
    <col min="5125" max="5125" width="19.85546875" style="27" customWidth="1"/>
    <col min="5126" max="5126" width="23.42578125" style="27" bestFit="1" customWidth="1"/>
    <col min="5127" max="5127" width="20.7109375" style="27" customWidth="1"/>
    <col min="5128" max="5128" width="23.42578125" style="27" customWidth="1"/>
    <col min="5129" max="5129" width="22.28515625" style="27" customWidth="1"/>
    <col min="5130" max="5130" width="23.42578125" style="27" customWidth="1"/>
    <col min="5131" max="5131" width="27.42578125" style="27" customWidth="1"/>
    <col min="5132" max="5132" width="9.140625" style="27"/>
    <col min="5133" max="5133" width="15.42578125" style="27" bestFit="1" customWidth="1"/>
    <col min="5134" max="5136" width="9.140625" style="27"/>
    <col min="5137" max="5137" width="4" style="27" customWidth="1"/>
    <col min="5138" max="5376" width="9.140625" style="27"/>
    <col min="5377" max="5378" width="4" style="27" customWidth="1"/>
    <col min="5379" max="5379" width="11" style="27" customWidth="1"/>
    <col min="5380" max="5380" width="27.5703125" style="27" customWidth="1"/>
    <col min="5381" max="5381" width="19.85546875" style="27" customWidth="1"/>
    <col min="5382" max="5382" width="23.42578125" style="27" bestFit="1" customWidth="1"/>
    <col min="5383" max="5383" width="20.7109375" style="27" customWidth="1"/>
    <col min="5384" max="5384" width="23.42578125" style="27" customWidth="1"/>
    <col min="5385" max="5385" width="22.28515625" style="27" customWidth="1"/>
    <col min="5386" max="5386" width="23.42578125" style="27" customWidth="1"/>
    <col min="5387" max="5387" width="27.42578125" style="27" customWidth="1"/>
    <col min="5388" max="5388" width="9.140625" style="27"/>
    <col min="5389" max="5389" width="15.42578125" style="27" bestFit="1" customWidth="1"/>
    <col min="5390" max="5392" width="9.140625" style="27"/>
    <col min="5393" max="5393" width="4" style="27" customWidth="1"/>
    <col min="5394" max="5632" width="9.140625" style="27"/>
    <col min="5633" max="5634" width="4" style="27" customWidth="1"/>
    <col min="5635" max="5635" width="11" style="27" customWidth="1"/>
    <col min="5636" max="5636" width="27.5703125" style="27" customWidth="1"/>
    <col min="5637" max="5637" width="19.85546875" style="27" customWidth="1"/>
    <col min="5638" max="5638" width="23.42578125" style="27" bestFit="1" customWidth="1"/>
    <col min="5639" max="5639" width="20.7109375" style="27" customWidth="1"/>
    <col min="5640" max="5640" width="23.42578125" style="27" customWidth="1"/>
    <col min="5641" max="5641" width="22.28515625" style="27" customWidth="1"/>
    <col min="5642" max="5642" width="23.42578125" style="27" customWidth="1"/>
    <col min="5643" max="5643" width="27.42578125" style="27" customWidth="1"/>
    <col min="5644" max="5644" width="9.140625" style="27"/>
    <col min="5645" max="5645" width="15.42578125" style="27" bestFit="1" customWidth="1"/>
    <col min="5646" max="5648" width="9.140625" style="27"/>
    <col min="5649" max="5649" width="4" style="27" customWidth="1"/>
    <col min="5650" max="5888" width="9.140625" style="27"/>
    <col min="5889" max="5890" width="4" style="27" customWidth="1"/>
    <col min="5891" max="5891" width="11" style="27" customWidth="1"/>
    <col min="5892" max="5892" width="27.5703125" style="27" customWidth="1"/>
    <col min="5893" max="5893" width="19.85546875" style="27" customWidth="1"/>
    <col min="5894" max="5894" width="23.42578125" style="27" bestFit="1" customWidth="1"/>
    <col min="5895" max="5895" width="20.7109375" style="27" customWidth="1"/>
    <col min="5896" max="5896" width="23.42578125" style="27" customWidth="1"/>
    <col min="5897" max="5897" width="22.28515625" style="27" customWidth="1"/>
    <col min="5898" max="5898" width="23.42578125" style="27" customWidth="1"/>
    <col min="5899" max="5899" width="27.42578125" style="27" customWidth="1"/>
    <col min="5900" max="5900" width="9.140625" style="27"/>
    <col min="5901" max="5901" width="15.42578125" style="27" bestFit="1" customWidth="1"/>
    <col min="5902" max="5904" width="9.140625" style="27"/>
    <col min="5905" max="5905" width="4" style="27" customWidth="1"/>
    <col min="5906" max="6144" width="9.140625" style="27"/>
    <col min="6145" max="6146" width="4" style="27" customWidth="1"/>
    <col min="6147" max="6147" width="11" style="27" customWidth="1"/>
    <col min="6148" max="6148" width="27.5703125" style="27" customWidth="1"/>
    <col min="6149" max="6149" width="19.85546875" style="27" customWidth="1"/>
    <col min="6150" max="6150" width="23.42578125" style="27" bestFit="1" customWidth="1"/>
    <col min="6151" max="6151" width="20.7109375" style="27" customWidth="1"/>
    <col min="6152" max="6152" width="23.42578125" style="27" customWidth="1"/>
    <col min="6153" max="6153" width="22.28515625" style="27" customWidth="1"/>
    <col min="6154" max="6154" width="23.42578125" style="27" customWidth="1"/>
    <col min="6155" max="6155" width="27.42578125" style="27" customWidth="1"/>
    <col min="6156" max="6156" width="9.140625" style="27"/>
    <col min="6157" max="6157" width="15.42578125" style="27" bestFit="1" customWidth="1"/>
    <col min="6158" max="6160" width="9.140625" style="27"/>
    <col min="6161" max="6161" width="4" style="27" customWidth="1"/>
    <col min="6162" max="6400" width="9.140625" style="27"/>
    <col min="6401" max="6402" width="4" style="27" customWidth="1"/>
    <col min="6403" max="6403" width="11" style="27" customWidth="1"/>
    <col min="6404" max="6404" width="27.5703125" style="27" customWidth="1"/>
    <col min="6405" max="6405" width="19.85546875" style="27" customWidth="1"/>
    <col min="6406" max="6406" width="23.42578125" style="27" bestFit="1" customWidth="1"/>
    <col min="6407" max="6407" width="20.7109375" style="27" customWidth="1"/>
    <col min="6408" max="6408" width="23.42578125" style="27" customWidth="1"/>
    <col min="6409" max="6409" width="22.28515625" style="27" customWidth="1"/>
    <col min="6410" max="6410" width="23.42578125" style="27" customWidth="1"/>
    <col min="6411" max="6411" width="27.42578125" style="27" customWidth="1"/>
    <col min="6412" max="6412" width="9.140625" style="27"/>
    <col min="6413" max="6413" width="15.42578125" style="27" bestFit="1" customWidth="1"/>
    <col min="6414" max="6416" width="9.140625" style="27"/>
    <col min="6417" max="6417" width="4" style="27" customWidth="1"/>
    <col min="6418" max="6656" width="9.140625" style="27"/>
    <col min="6657" max="6658" width="4" style="27" customWidth="1"/>
    <col min="6659" max="6659" width="11" style="27" customWidth="1"/>
    <col min="6660" max="6660" width="27.5703125" style="27" customWidth="1"/>
    <col min="6661" max="6661" width="19.85546875" style="27" customWidth="1"/>
    <col min="6662" max="6662" width="23.42578125" style="27" bestFit="1" customWidth="1"/>
    <col min="6663" max="6663" width="20.7109375" style="27" customWidth="1"/>
    <col min="6664" max="6664" width="23.42578125" style="27" customWidth="1"/>
    <col min="6665" max="6665" width="22.28515625" style="27" customWidth="1"/>
    <col min="6666" max="6666" width="23.42578125" style="27" customWidth="1"/>
    <col min="6667" max="6667" width="27.42578125" style="27" customWidth="1"/>
    <col min="6668" max="6668" width="9.140625" style="27"/>
    <col min="6669" max="6669" width="15.42578125" style="27" bestFit="1" customWidth="1"/>
    <col min="6670" max="6672" width="9.140625" style="27"/>
    <col min="6673" max="6673" width="4" style="27" customWidth="1"/>
    <col min="6674" max="6912" width="9.140625" style="27"/>
    <col min="6913" max="6914" width="4" style="27" customWidth="1"/>
    <col min="6915" max="6915" width="11" style="27" customWidth="1"/>
    <col min="6916" max="6916" width="27.5703125" style="27" customWidth="1"/>
    <col min="6917" max="6917" width="19.85546875" style="27" customWidth="1"/>
    <col min="6918" max="6918" width="23.42578125" style="27" bestFit="1" customWidth="1"/>
    <col min="6919" max="6919" width="20.7109375" style="27" customWidth="1"/>
    <col min="6920" max="6920" width="23.42578125" style="27" customWidth="1"/>
    <col min="6921" max="6921" width="22.28515625" style="27" customWidth="1"/>
    <col min="6922" max="6922" width="23.42578125" style="27" customWidth="1"/>
    <col min="6923" max="6923" width="27.42578125" style="27" customWidth="1"/>
    <col min="6924" max="6924" width="9.140625" style="27"/>
    <col min="6925" max="6925" width="15.42578125" style="27" bestFit="1" customWidth="1"/>
    <col min="6926" max="6928" width="9.140625" style="27"/>
    <col min="6929" max="6929" width="4" style="27" customWidth="1"/>
    <col min="6930" max="7168" width="9.140625" style="27"/>
    <col min="7169" max="7170" width="4" style="27" customWidth="1"/>
    <col min="7171" max="7171" width="11" style="27" customWidth="1"/>
    <col min="7172" max="7172" width="27.5703125" style="27" customWidth="1"/>
    <col min="7173" max="7173" width="19.85546875" style="27" customWidth="1"/>
    <col min="7174" max="7174" width="23.42578125" style="27" bestFit="1" customWidth="1"/>
    <col min="7175" max="7175" width="20.7109375" style="27" customWidth="1"/>
    <col min="7176" max="7176" width="23.42578125" style="27" customWidth="1"/>
    <col min="7177" max="7177" width="22.28515625" style="27" customWidth="1"/>
    <col min="7178" max="7178" width="23.42578125" style="27" customWidth="1"/>
    <col min="7179" max="7179" width="27.42578125" style="27" customWidth="1"/>
    <col min="7180" max="7180" width="9.140625" style="27"/>
    <col min="7181" max="7181" width="15.42578125" style="27" bestFit="1" customWidth="1"/>
    <col min="7182" max="7184" width="9.140625" style="27"/>
    <col min="7185" max="7185" width="4" style="27" customWidth="1"/>
    <col min="7186" max="7424" width="9.140625" style="27"/>
    <col min="7425" max="7426" width="4" style="27" customWidth="1"/>
    <col min="7427" max="7427" width="11" style="27" customWidth="1"/>
    <col min="7428" max="7428" width="27.5703125" style="27" customWidth="1"/>
    <col min="7429" max="7429" width="19.85546875" style="27" customWidth="1"/>
    <col min="7430" max="7430" width="23.42578125" style="27" bestFit="1" customWidth="1"/>
    <col min="7431" max="7431" width="20.7109375" style="27" customWidth="1"/>
    <col min="7432" max="7432" width="23.42578125" style="27" customWidth="1"/>
    <col min="7433" max="7433" width="22.28515625" style="27" customWidth="1"/>
    <col min="7434" max="7434" width="23.42578125" style="27" customWidth="1"/>
    <col min="7435" max="7435" width="27.42578125" style="27" customWidth="1"/>
    <col min="7436" max="7436" width="9.140625" style="27"/>
    <col min="7437" max="7437" width="15.42578125" style="27" bestFit="1" customWidth="1"/>
    <col min="7438" max="7440" width="9.140625" style="27"/>
    <col min="7441" max="7441" width="4" style="27" customWidth="1"/>
    <col min="7442" max="7680" width="9.140625" style="27"/>
    <col min="7681" max="7682" width="4" style="27" customWidth="1"/>
    <col min="7683" max="7683" width="11" style="27" customWidth="1"/>
    <col min="7684" max="7684" width="27.5703125" style="27" customWidth="1"/>
    <col min="7685" max="7685" width="19.85546875" style="27" customWidth="1"/>
    <col min="7686" max="7686" width="23.42578125" style="27" bestFit="1" customWidth="1"/>
    <col min="7687" max="7687" width="20.7109375" style="27" customWidth="1"/>
    <col min="7688" max="7688" width="23.42578125" style="27" customWidth="1"/>
    <col min="7689" max="7689" width="22.28515625" style="27" customWidth="1"/>
    <col min="7690" max="7690" width="23.42578125" style="27" customWidth="1"/>
    <col min="7691" max="7691" width="27.42578125" style="27" customWidth="1"/>
    <col min="7692" max="7692" width="9.140625" style="27"/>
    <col min="7693" max="7693" width="15.42578125" style="27" bestFit="1" customWidth="1"/>
    <col min="7694" max="7696" width="9.140625" style="27"/>
    <col min="7697" max="7697" width="4" style="27" customWidth="1"/>
    <col min="7698" max="7936" width="9.140625" style="27"/>
    <col min="7937" max="7938" width="4" style="27" customWidth="1"/>
    <col min="7939" max="7939" width="11" style="27" customWidth="1"/>
    <col min="7940" max="7940" width="27.5703125" style="27" customWidth="1"/>
    <col min="7941" max="7941" width="19.85546875" style="27" customWidth="1"/>
    <col min="7942" max="7942" width="23.42578125" style="27" bestFit="1" customWidth="1"/>
    <col min="7943" max="7943" width="20.7109375" style="27" customWidth="1"/>
    <col min="7944" max="7944" width="23.42578125" style="27" customWidth="1"/>
    <col min="7945" max="7945" width="22.28515625" style="27" customWidth="1"/>
    <col min="7946" max="7946" width="23.42578125" style="27" customWidth="1"/>
    <col min="7947" max="7947" width="27.42578125" style="27" customWidth="1"/>
    <col min="7948" max="7948" width="9.140625" style="27"/>
    <col min="7949" max="7949" width="15.42578125" style="27" bestFit="1" customWidth="1"/>
    <col min="7950" max="7952" width="9.140625" style="27"/>
    <col min="7953" max="7953" width="4" style="27" customWidth="1"/>
    <col min="7954" max="8192" width="9.140625" style="27"/>
    <col min="8193" max="8194" width="4" style="27" customWidth="1"/>
    <col min="8195" max="8195" width="11" style="27" customWidth="1"/>
    <col min="8196" max="8196" width="27.5703125" style="27" customWidth="1"/>
    <col min="8197" max="8197" width="19.85546875" style="27" customWidth="1"/>
    <col min="8198" max="8198" width="23.42578125" style="27" bestFit="1" customWidth="1"/>
    <col min="8199" max="8199" width="20.7109375" style="27" customWidth="1"/>
    <col min="8200" max="8200" width="23.42578125" style="27" customWidth="1"/>
    <col min="8201" max="8201" width="22.28515625" style="27" customWidth="1"/>
    <col min="8202" max="8202" width="23.42578125" style="27" customWidth="1"/>
    <col min="8203" max="8203" width="27.42578125" style="27" customWidth="1"/>
    <col min="8204" max="8204" width="9.140625" style="27"/>
    <col min="8205" max="8205" width="15.42578125" style="27" bestFit="1" customWidth="1"/>
    <col min="8206" max="8208" width="9.140625" style="27"/>
    <col min="8209" max="8209" width="4" style="27" customWidth="1"/>
    <col min="8210" max="8448" width="9.140625" style="27"/>
    <col min="8449" max="8450" width="4" style="27" customWidth="1"/>
    <col min="8451" max="8451" width="11" style="27" customWidth="1"/>
    <col min="8452" max="8452" width="27.5703125" style="27" customWidth="1"/>
    <col min="8453" max="8453" width="19.85546875" style="27" customWidth="1"/>
    <col min="8454" max="8454" width="23.42578125" style="27" bestFit="1" customWidth="1"/>
    <col min="8455" max="8455" width="20.7109375" style="27" customWidth="1"/>
    <col min="8456" max="8456" width="23.42578125" style="27" customWidth="1"/>
    <col min="8457" max="8457" width="22.28515625" style="27" customWidth="1"/>
    <col min="8458" max="8458" width="23.42578125" style="27" customWidth="1"/>
    <col min="8459" max="8459" width="27.42578125" style="27" customWidth="1"/>
    <col min="8460" max="8460" width="9.140625" style="27"/>
    <col min="8461" max="8461" width="15.42578125" style="27" bestFit="1" customWidth="1"/>
    <col min="8462" max="8464" width="9.140625" style="27"/>
    <col min="8465" max="8465" width="4" style="27" customWidth="1"/>
    <col min="8466" max="8704" width="9.140625" style="27"/>
    <col min="8705" max="8706" width="4" style="27" customWidth="1"/>
    <col min="8707" max="8707" width="11" style="27" customWidth="1"/>
    <col min="8708" max="8708" width="27.5703125" style="27" customWidth="1"/>
    <col min="8709" max="8709" width="19.85546875" style="27" customWidth="1"/>
    <col min="8710" max="8710" width="23.42578125" style="27" bestFit="1" customWidth="1"/>
    <col min="8711" max="8711" width="20.7109375" style="27" customWidth="1"/>
    <col min="8712" max="8712" width="23.42578125" style="27" customWidth="1"/>
    <col min="8713" max="8713" width="22.28515625" style="27" customWidth="1"/>
    <col min="8714" max="8714" width="23.42578125" style="27" customWidth="1"/>
    <col min="8715" max="8715" width="27.42578125" style="27" customWidth="1"/>
    <col min="8716" max="8716" width="9.140625" style="27"/>
    <col min="8717" max="8717" width="15.42578125" style="27" bestFit="1" customWidth="1"/>
    <col min="8718" max="8720" width="9.140625" style="27"/>
    <col min="8721" max="8721" width="4" style="27" customWidth="1"/>
    <col min="8722" max="8960" width="9.140625" style="27"/>
    <col min="8961" max="8962" width="4" style="27" customWidth="1"/>
    <col min="8963" max="8963" width="11" style="27" customWidth="1"/>
    <col min="8964" max="8964" width="27.5703125" style="27" customWidth="1"/>
    <col min="8965" max="8965" width="19.85546875" style="27" customWidth="1"/>
    <col min="8966" max="8966" width="23.42578125" style="27" bestFit="1" customWidth="1"/>
    <col min="8967" max="8967" width="20.7109375" style="27" customWidth="1"/>
    <col min="8968" max="8968" width="23.42578125" style="27" customWidth="1"/>
    <col min="8969" max="8969" width="22.28515625" style="27" customWidth="1"/>
    <col min="8970" max="8970" width="23.42578125" style="27" customWidth="1"/>
    <col min="8971" max="8971" width="27.42578125" style="27" customWidth="1"/>
    <col min="8972" max="8972" width="9.140625" style="27"/>
    <col min="8973" max="8973" width="15.42578125" style="27" bestFit="1" customWidth="1"/>
    <col min="8974" max="8976" width="9.140625" style="27"/>
    <col min="8977" max="8977" width="4" style="27" customWidth="1"/>
    <col min="8978" max="9216" width="9.140625" style="27"/>
    <col min="9217" max="9218" width="4" style="27" customWidth="1"/>
    <col min="9219" max="9219" width="11" style="27" customWidth="1"/>
    <col min="9220" max="9220" width="27.5703125" style="27" customWidth="1"/>
    <col min="9221" max="9221" width="19.85546875" style="27" customWidth="1"/>
    <col min="9222" max="9222" width="23.42578125" style="27" bestFit="1" customWidth="1"/>
    <col min="9223" max="9223" width="20.7109375" style="27" customWidth="1"/>
    <col min="9224" max="9224" width="23.42578125" style="27" customWidth="1"/>
    <col min="9225" max="9225" width="22.28515625" style="27" customWidth="1"/>
    <col min="9226" max="9226" width="23.42578125" style="27" customWidth="1"/>
    <col min="9227" max="9227" width="27.42578125" style="27" customWidth="1"/>
    <col min="9228" max="9228" width="9.140625" style="27"/>
    <col min="9229" max="9229" width="15.42578125" style="27" bestFit="1" customWidth="1"/>
    <col min="9230" max="9232" width="9.140625" style="27"/>
    <col min="9233" max="9233" width="4" style="27" customWidth="1"/>
    <col min="9234" max="9472" width="9.140625" style="27"/>
    <col min="9473" max="9474" width="4" style="27" customWidth="1"/>
    <col min="9475" max="9475" width="11" style="27" customWidth="1"/>
    <col min="9476" max="9476" width="27.5703125" style="27" customWidth="1"/>
    <col min="9477" max="9477" width="19.85546875" style="27" customWidth="1"/>
    <col min="9478" max="9478" width="23.42578125" style="27" bestFit="1" customWidth="1"/>
    <col min="9479" max="9479" width="20.7109375" style="27" customWidth="1"/>
    <col min="9480" max="9480" width="23.42578125" style="27" customWidth="1"/>
    <col min="9481" max="9481" width="22.28515625" style="27" customWidth="1"/>
    <col min="9482" max="9482" width="23.42578125" style="27" customWidth="1"/>
    <col min="9483" max="9483" width="27.42578125" style="27" customWidth="1"/>
    <col min="9484" max="9484" width="9.140625" style="27"/>
    <col min="9485" max="9485" width="15.42578125" style="27" bestFit="1" customWidth="1"/>
    <col min="9486" max="9488" width="9.140625" style="27"/>
    <col min="9489" max="9489" width="4" style="27" customWidth="1"/>
    <col min="9490" max="9728" width="9.140625" style="27"/>
    <col min="9729" max="9730" width="4" style="27" customWidth="1"/>
    <col min="9731" max="9731" width="11" style="27" customWidth="1"/>
    <col min="9732" max="9732" width="27.5703125" style="27" customWidth="1"/>
    <col min="9733" max="9733" width="19.85546875" style="27" customWidth="1"/>
    <col min="9734" max="9734" width="23.42578125" style="27" bestFit="1" customWidth="1"/>
    <col min="9735" max="9735" width="20.7109375" style="27" customWidth="1"/>
    <col min="9736" max="9736" width="23.42578125" style="27" customWidth="1"/>
    <col min="9737" max="9737" width="22.28515625" style="27" customWidth="1"/>
    <col min="9738" max="9738" width="23.42578125" style="27" customWidth="1"/>
    <col min="9739" max="9739" width="27.42578125" style="27" customWidth="1"/>
    <col min="9740" max="9740" width="9.140625" style="27"/>
    <col min="9741" max="9741" width="15.42578125" style="27" bestFit="1" customWidth="1"/>
    <col min="9742" max="9744" width="9.140625" style="27"/>
    <col min="9745" max="9745" width="4" style="27" customWidth="1"/>
    <col min="9746" max="9984" width="9.140625" style="27"/>
    <col min="9985" max="9986" width="4" style="27" customWidth="1"/>
    <col min="9987" max="9987" width="11" style="27" customWidth="1"/>
    <col min="9988" max="9988" width="27.5703125" style="27" customWidth="1"/>
    <col min="9989" max="9989" width="19.85546875" style="27" customWidth="1"/>
    <col min="9990" max="9990" width="23.42578125" style="27" bestFit="1" customWidth="1"/>
    <col min="9991" max="9991" width="20.7109375" style="27" customWidth="1"/>
    <col min="9992" max="9992" width="23.42578125" style="27" customWidth="1"/>
    <col min="9993" max="9993" width="22.28515625" style="27" customWidth="1"/>
    <col min="9994" max="9994" width="23.42578125" style="27" customWidth="1"/>
    <col min="9995" max="9995" width="27.42578125" style="27" customWidth="1"/>
    <col min="9996" max="9996" width="9.140625" style="27"/>
    <col min="9997" max="9997" width="15.42578125" style="27" bestFit="1" customWidth="1"/>
    <col min="9998" max="10000" width="9.140625" style="27"/>
    <col min="10001" max="10001" width="4" style="27" customWidth="1"/>
    <col min="10002" max="10240" width="9.140625" style="27"/>
    <col min="10241" max="10242" width="4" style="27" customWidth="1"/>
    <col min="10243" max="10243" width="11" style="27" customWidth="1"/>
    <col min="10244" max="10244" width="27.5703125" style="27" customWidth="1"/>
    <col min="10245" max="10245" width="19.85546875" style="27" customWidth="1"/>
    <col min="10246" max="10246" width="23.42578125" style="27" bestFit="1" customWidth="1"/>
    <col min="10247" max="10247" width="20.7109375" style="27" customWidth="1"/>
    <col min="10248" max="10248" width="23.42578125" style="27" customWidth="1"/>
    <col min="10249" max="10249" width="22.28515625" style="27" customWidth="1"/>
    <col min="10250" max="10250" width="23.42578125" style="27" customWidth="1"/>
    <col min="10251" max="10251" width="27.42578125" style="27" customWidth="1"/>
    <col min="10252" max="10252" width="9.140625" style="27"/>
    <col min="10253" max="10253" width="15.42578125" style="27" bestFit="1" customWidth="1"/>
    <col min="10254" max="10256" width="9.140625" style="27"/>
    <col min="10257" max="10257" width="4" style="27" customWidth="1"/>
    <col min="10258" max="10496" width="9.140625" style="27"/>
    <col min="10497" max="10498" width="4" style="27" customWidth="1"/>
    <col min="10499" max="10499" width="11" style="27" customWidth="1"/>
    <col min="10500" max="10500" width="27.5703125" style="27" customWidth="1"/>
    <col min="10501" max="10501" width="19.85546875" style="27" customWidth="1"/>
    <col min="10502" max="10502" width="23.42578125" style="27" bestFit="1" customWidth="1"/>
    <col min="10503" max="10503" width="20.7109375" style="27" customWidth="1"/>
    <col min="10504" max="10504" width="23.42578125" style="27" customWidth="1"/>
    <col min="10505" max="10505" width="22.28515625" style="27" customWidth="1"/>
    <col min="10506" max="10506" width="23.42578125" style="27" customWidth="1"/>
    <col min="10507" max="10507" width="27.42578125" style="27" customWidth="1"/>
    <col min="10508" max="10508" width="9.140625" style="27"/>
    <col min="10509" max="10509" width="15.42578125" style="27" bestFit="1" customWidth="1"/>
    <col min="10510" max="10512" width="9.140625" style="27"/>
    <col min="10513" max="10513" width="4" style="27" customWidth="1"/>
    <col min="10514" max="10752" width="9.140625" style="27"/>
    <col min="10753" max="10754" width="4" style="27" customWidth="1"/>
    <col min="10755" max="10755" width="11" style="27" customWidth="1"/>
    <col min="10756" max="10756" width="27.5703125" style="27" customWidth="1"/>
    <col min="10757" max="10757" width="19.85546875" style="27" customWidth="1"/>
    <col min="10758" max="10758" width="23.42578125" style="27" bestFit="1" customWidth="1"/>
    <col min="10759" max="10759" width="20.7109375" style="27" customWidth="1"/>
    <col min="10760" max="10760" width="23.42578125" style="27" customWidth="1"/>
    <col min="10761" max="10761" width="22.28515625" style="27" customWidth="1"/>
    <col min="10762" max="10762" width="23.42578125" style="27" customWidth="1"/>
    <col min="10763" max="10763" width="27.42578125" style="27" customWidth="1"/>
    <col min="10764" max="10764" width="9.140625" style="27"/>
    <col min="10765" max="10765" width="15.42578125" style="27" bestFit="1" customWidth="1"/>
    <col min="10766" max="10768" width="9.140625" style="27"/>
    <col min="10769" max="10769" width="4" style="27" customWidth="1"/>
    <col min="10770" max="11008" width="9.140625" style="27"/>
    <col min="11009" max="11010" width="4" style="27" customWidth="1"/>
    <col min="11011" max="11011" width="11" style="27" customWidth="1"/>
    <col min="11012" max="11012" width="27.5703125" style="27" customWidth="1"/>
    <col min="11013" max="11013" width="19.85546875" style="27" customWidth="1"/>
    <col min="11014" max="11014" width="23.42578125" style="27" bestFit="1" customWidth="1"/>
    <col min="11015" max="11015" width="20.7109375" style="27" customWidth="1"/>
    <col min="11016" max="11016" width="23.42578125" style="27" customWidth="1"/>
    <col min="11017" max="11017" width="22.28515625" style="27" customWidth="1"/>
    <col min="11018" max="11018" width="23.42578125" style="27" customWidth="1"/>
    <col min="11019" max="11019" width="27.42578125" style="27" customWidth="1"/>
    <col min="11020" max="11020" width="9.140625" style="27"/>
    <col min="11021" max="11021" width="15.42578125" style="27" bestFit="1" customWidth="1"/>
    <col min="11022" max="11024" width="9.140625" style="27"/>
    <col min="11025" max="11025" width="4" style="27" customWidth="1"/>
    <col min="11026" max="11264" width="9.140625" style="27"/>
    <col min="11265" max="11266" width="4" style="27" customWidth="1"/>
    <col min="11267" max="11267" width="11" style="27" customWidth="1"/>
    <col min="11268" max="11268" width="27.5703125" style="27" customWidth="1"/>
    <col min="11269" max="11269" width="19.85546875" style="27" customWidth="1"/>
    <col min="11270" max="11270" width="23.42578125" style="27" bestFit="1" customWidth="1"/>
    <col min="11271" max="11271" width="20.7109375" style="27" customWidth="1"/>
    <col min="11272" max="11272" width="23.42578125" style="27" customWidth="1"/>
    <col min="11273" max="11273" width="22.28515625" style="27" customWidth="1"/>
    <col min="11274" max="11274" width="23.42578125" style="27" customWidth="1"/>
    <col min="11275" max="11275" width="27.42578125" style="27" customWidth="1"/>
    <col min="11276" max="11276" width="9.140625" style="27"/>
    <col min="11277" max="11277" width="15.42578125" style="27" bestFit="1" customWidth="1"/>
    <col min="11278" max="11280" width="9.140625" style="27"/>
    <col min="11281" max="11281" width="4" style="27" customWidth="1"/>
    <col min="11282" max="11520" width="9.140625" style="27"/>
    <col min="11521" max="11522" width="4" style="27" customWidth="1"/>
    <col min="11523" max="11523" width="11" style="27" customWidth="1"/>
    <col min="11524" max="11524" width="27.5703125" style="27" customWidth="1"/>
    <col min="11525" max="11525" width="19.85546875" style="27" customWidth="1"/>
    <col min="11526" max="11526" width="23.42578125" style="27" bestFit="1" customWidth="1"/>
    <col min="11527" max="11527" width="20.7109375" style="27" customWidth="1"/>
    <col min="11528" max="11528" width="23.42578125" style="27" customWidth="1"/>
    <col min="11529" max="11529" width="22.28515625" style="27" customWidth="1"/>
    <col min="11530" max="11530" width="23.42578125" style="27" customWidth="1"/>
    <col min="11531" max="11531" width="27.42578125" style="27" customWidth="1"/>
    <col min="11532" max="11532" width="9.140625" style="27"/>
    <col min="11533" max="11533" width="15.42578125" style="27" bestFit="1" customWidth="1"/>
    <col min="11534" max="11536" width="9.140625" style="27"/>
    <col min="11537" max="11537" width="4" style="27" customWidth="1"/>
    <col min="11538" max="11776" width="9.140625" style="27"/>
    <col min="11777" max="11778" width="4" style="27" customWidth="1"/>
    <col min="11779" max="11779" width="11" style="27" customWidth="1"/>
    <col min="11780" max="11780" width="27.5703125" style="27" customWidth="1"/>
    <col min="11781" max="11781" width="19.85546875" style="27" customWidth="1"/>
    <col min="11782" max="11782" width="23.42578125" style="27" bestFit="1" customWidth="1"/>
    <col min="11783" max="11783" width="20.7109375" style="27" customWidth="1"/>
    <col min="11784" max="11784" width="23.42578125" style="27" customWidth="1"/>
    <col min="11785" max="11785" width="22.28515625" style="27" customWidth="1"/>
    <col min="11786" max="11786" width="23.42578125" style="27" customWidth="1"/>
    <col min="11787" max="11787" width="27.42578125" style="27" customWidth="1"/>
    <col min="11788" max="11788" width="9.140625" style="27"/>
    <col min="11789" max="11789" width="15.42578125" style="27" bestFit="1" customWidth="1"/>
    <col min="11790" max="11792" width="9.140625" style="27"/>
    <col min="11793" max="11793" width="4" style="27" customWidth="1"/>
    <col min="11794" max="12032" width="9.140625" style="27"/>
    <col min="12033" max="12034" width="4" style="27" customWidth="1"/>
    <col min="12035" max="12035" width="11" style="27" customWidth="1"/>
    <col min="12036" max="12036" width="27.5703125" style="27" customWidth="1"/>
    <col min="12037" max="12037" width="19.85546875" style="27" customWidth="1"/>
    <col min="12038" max="12038" width="23.42578125" style="27" bestFit="1" customWidth="1"/>
    <col min="12039" max="12039" width="20.7109375" style="27" customWidth="1"/>
    <col min="12040" max="12040" width="23.42578125" style="27" customWidth="1"/>
    <col min="12041" max="12041" width="22.28515625" style="27" customWidth="1"/>
    <col min="12042" max="12042" width="23.42578125" style="27" customWidth="1"/>
    <col min="12043" max="12043" width="27.42578125" style="27" customWidth="1"/>
    <col min="12044" max="12044" width="9.140625" style="27"/>
    <col min="12045" max="12045" width="15.42578125" style="27" bestFit="1" customWidth="1"/>
    <col min="12046" max="12048" width="9.140625" style="27"/>
    <col min="12049" max="12049" width="4" style="27" customWidth="1"/>
    <col min="12050" max="12288" width="9.140625" style="27"/>
    <col min="12289" max="12290" width="4" style="27" customWidth="1"/>
    <col min="12291" max="12291" width="11" style="27" customWidth="1"/>
    <col min="12292" max="12292" width="27.5703125" style="27" customWidth="1"/>
    <col min="12293" max="12293" width="19.85546875" style="27" customWidth="1"/>
    <col min="12294" max="12294" width="23.42578125" style="27" bestFit="1" customWidth="1"/>
    <col min="12295" max="12295" width="20.7109375" style="27" customWidth="1"/>
    <col min="12296" max="12296" width="23.42578125" style="27" customWidth="1"/>
    <col min="12297" max="12297" width="22.28515625" style="27" customWidth="1"/>
    <col min="12298" max="12298" width="23.42578125" style="27" customWidth="1"/>
    <col min="12299" max="12299" width="27.42578125" style="27" customWidth="1"/>
    <col min="12300" max="12300" width="9.140625" style="27"/>
    <col min="12301" max="12301" width="15.42578125" style="27" bestFit="1" customWidth="1"/>
    <col min="12302" max="12304" width="9.140625" style="27"/>
    <col min="12305" max="12305" width="4" style="27" customWidth="1"/>
    <col min="12306" max="12544" width="9.140625" style="27"/>
    <col min="12545" max="12546" width="4" style="27" customWidth="1"/>
    <col min="12547" max="12547" width="11" style="27" customWidth="1"/>
    <col min="12548" max="12548" width="27.5703125" style="27" customWidth="1"/>
    <col min="12549" max="12549" width="19.85546875" style="27" customWidth="1"/>
    <col min="12550" max="12550" width="23.42578125" style="27" bestFit="1" customWidth="1"/>
    <col min="12551" max="12551" width="20.7109375" style="27" customWidth="1"/>
    <col min="12552" max="12552" width="23.42578125" style="27" customWidth="1"/>
    <col min="12553" max="12553" width="22.28515625" style="27" customWidth="1"/>
    <col min="12554" max="12554" width="23.42578125" style="27" customWidth="1"/>
    <col min="12555" max="12555" width="27.42578125" style="27" customWidth="1"/>
    <col min="12556" max="12556" width="9.140625" style="27"/>
    <col min="12557" max="12557" width="15.42578125" style="27" bestFit="1" customWidth="1"/>
    <col min="12558" max="12560" width="9.140625" style="27"/>
    <col min="12561" max="12561" width="4" style="27" customWidth="1"/>
    <col min="12562" max="12800" width="9.140625" style="27"/>
    <col min="12801" max="12802" width="4" style="27" customWidth="1"/>
    <col min="12803" max="12803" width="11" style="27" customWidth="1"/>
    <col min="12804" max="12804" width="27.5703125" style="27" customWidth="1"/>
    <col min="12805" max="12805" width="19.85546875" style="27" customWidth="1"/>
    <col min="12806" max="12806" width="23.42578125" style="27" bestFit="1" customWidth="1"/>
    <col min="12807" max="12807" width="20.7109375" style="27" customWidth="1"/>
    <col min="12808" max="12808" width="23.42578125" style="27" customWidth="1"/>
    <col min="12809" max="12809" width="22.28515625" style="27" customWidth="1"/>
    <col min="12810" max="12810" width="23.42578125" style="27" customWidth="1"/>
    <col min="12811" max="12811" width="27.42578125" style="27" customWidth="1"/>
    <col min="12812" max="12812" width="9.140625" style="27"/>
    <col min="12813" max="12813" width="15.42578125" style="27" bestFit="1" customWidth="1"/>
    <col min="12814" max="12816" width="9.140625" style="27"/>
    <col min="12817" max="12817" width="4" style="27" customWidth="1"/>
    <col min="12818" max="13056" width="9.140625" style="27"/>
    <col min="13057" max="13058" width="4" style="27" customWidth="1"/>
    <col min="13059" max="13059" width="11" style="27" customWidth="1"/>
    <col min="13060" max="13060" width="27.5703125" style="27" customWidth="1"/>
    <col min="13061" max="13061" width="19.85546875" style="27" customWidth="1"/>
    <col min="13062" max="13062" width="23.42578125" style="27" bestFit="1" customWidth="1"/>
    <col min="13063" max="13063" width="20.7109375" style="27" customWidth="1"/>
    <col min="13064" max="13064" width="23.42578125" style="27" customWidth="1"/>
    <col min="13065" max="13065" width="22.28515625" style="27" customWidth="1"/>
    <col min="13066" max="13066" width="23.42578125" style="27" customWidth="1"/>
    <col min="13067" max="13067" width="27.42578125" style="27" customWidth="1"/>
    <col min="13068" max="13068" width="9.140625" style="27"/>
    <col min="13069" max="13069" width="15.42578125" style="27" bestFit="1" customWidth="1"/>
    <col min="13070" max="13072" width="9.140625" style="27"/>
    <col min="13073" max="13073" width="4" style="27" customWidth="1"/>
    <col min="13074" max="13312" width="9.140625" style="27"/>
    <col min="13313" max="13314" width="4" style="27" customWidth="1"/>
    <col min="13315" max="13315" width="11" style="27" customWidth="1"/>
    <col min="13316" max="13316" width="27.5703125" style="27" customWidth="1"/>
    <col min="13317" max="13317" width="19.85546875" style="27" customWidth="1"/>
    <col min="13318" max="13318" width="23.42578125" style="27" bestFit="1" customWidth="1"/>
    <col min="13319" max="13319" width="20.7109375" style="27" customWidth="1"/>
    <col min="13320" max="13320" width="23.42578125" style="27" customWidth="1"/>
    <col min="13321" max="13321" width="22.28515625" style="27" customWidth="1"/>
    <col min="13322" max="13322" width="23.42578125" style="27" customWidth="1"/>
    <col min="13323" max="13323" width="27.42578125" style="27" customWidth="1"/>
    <col min="13324" max="13324" width="9.140625" style="27"/>
    <col min="13325" max="13325" width="15.42578125" style="27" bestFit="1" customWidth="1"/>
    <col min="13326" max="13328" width="9.140625" style="27"/>
    <col min="13329" max="13329" width="4" style="27" customWidth="1"/>
    <col min="13330" max="13568" width="9.140625" style="27"/>
    <col min="13569" max="13570" width="4" style="27" customWidth="1"/>
    <col min="13571" max="13571" width="11" style="27" customWidth="1"/>
    <col min="13572" max="13572" width="27.5703125" style="27" customWidth="1"/>
    <col min="13573" max="13573" width="19.85546875" style="27" customWidth="1"/>
    <col min="13574" max="13574" width="23.42578125" style="27" bestFit="1" customWidth="1"/>
    <col min="13575" max="13575" width="20.7109375" style="27" customWidth="1"/>
    <col min="13576" max="13576" width="23.42578125" style="27" customWidth="1"/>
    <col min="13577" max="13577" width="22.28515625" style="27" customWidth="1"/>
    <col min="13578" max="13578" width="23.42578125" style="27" customWidth="1"/>
    <col min="13579" max="13579" width="27.42578125" style="27" customWidth="1"/>
    <col min="13580" max="13580" width="9.140625" style="27"/>
    <col min="13581" max="13581" width="15.42578125" style="27" bestFit="1" customWidth="1"/>
    <col min="13582" max="13584" width="9.140625" style="27"/>
    <col min="13585" max="13585" width="4" style="27" customWidth="1"/>
    <col min="13586" max="13824" width="9.140625" style="27"/>
    <col min="13825" max="13826" width="4" style="27" customWidth="1"/>
    <col min="13827" max="13827" width="11" style="27" customWidth="1"/>
    <col min="13828" max="13828" width="27.5703125" style="27" customWidth="1"/>
    <col min="13829" max="13829" width="19.85546875" style="27" customWidth="1"/>
    <col min="13830" max="13830" width="23.42578125" style="27" bestFit="1" customWidth="1"/>
    <col min="13831" max="13831" width="20.7109375" style="27" customWidth="1"/>
    <col min="13832" max="13832" width="23.42578125" style="27" customWidth="1"/>
    <col min="13833" max="13833" width="22.28515625" style="27" customWidth="1"/>
    <col min="13834" max="13834" width="23.42578125" style="27" customWidth="1"/>
    <col min="13835" max="13835" width="27.42578125" style="27" customWidth="1"/>
    <col min="13836" max="13836" width="9.140625" style="27"/>
    <col min="13837" max="13837" width="15.42578125" style="27" bestFit="1" customWidth="1"/>
    <col min="13838" max="13840" width="9.140625" style="27"/>
    <col min="13841" max="13841" width="4" style="27" customWidth="1"/>
    <col min="13842" max="14080" width="9.140625" style="27"/>
    <col min="14081" max="14082" width="4" style="27" customWidth="1"/>
    <col min="14083" max="14083" width="11" style="27" customWidth="1"/>
    <col min="14084" max="14084" width="27.5703125" style="27" customWidth="1"/>
    <col min="14085" max="14085" width="19.85546875" style="27" customWidth="1"/>
    <col min="14086" max="14086" width="23.42578125" style="27" bestFit="1" customWidth="1"/>
    <col min="14087" max="14087" width="20.7109375" style="27" customWidth="1"/>
    <col min="14088" max="14088" width="23.42578125" style="27" customWidth="1"/>
    <col min="14089" max="14089" width="22.28515625" style="27" customWidth="1"/>
    <col min="14090" max="14090" width="23.42578125" style="27" customWidth="1"/>
    <col min="14091" max="14091" width="27.42578125" style="27" customWidth="1"/>
    <col min="14092" max="14092" width="9.140625" style="27"/>
    <col min="14093" max="14093" width="15.42578125" style="27" bestFit="1" customWidth="1"/>
    <col min="14094" max="14096" width="9.140625" style="27"/>
    <col min="14097" max="14097" width="4" style="27" customWidth="1"/>
    <col min="14098" max="14336" width="9.140625" style="27"/>
    <col min="14337" max="14338" width="4" style="27" customWidth="1"/>
    <col min="14339" max="14339" width="11" style="27" customWidth="1"/>
    <col min="14340" max="14340" width="27.5703125" style="27" customWidth="1"/>
    <col min="14341" max="14341" width="19.85546875" style="27" customWidth="1"/>
    <col min="14342" max="14342" width="23.42578125" style="27" bestFit="1" customWidth="1"/>
    <col min="14343" max="14343" width="20.7109375" style="27" customWidth="1"/>
    <col min="14344" max="14344" width="23.42578125" style="27" customWidth="1"/>
    <col min="14345" max="14345" width="22.28515625" style="27" customWidth="1"/>
    <col min="14346" max="14346" width="23.42578125" style="27" customWidth="1"/>
    <col min="14347" max="14347" width="27.42578125" style="27" customWidth="1"/>
    <col min="14348" max="14348" width="9.140625" style="27"/>
    <col min="14349" max="14349" width="15.42578125" style="27" bestFit="1" customWidth="1"/>
    <col min="14350" max="14352" width="9.140625" style="27"/>
    <col min="14353" max="14353" width="4" style="27" customWidth="1"/>
    <col min="14354" max="14592" width="9.140625" style="27"/>
    <col min="14593" max="14594" width="4" style="27" customWidth="1"/>
    <col min="14595" max="14595" width="11" style="27" customWidth="1"/>
    <col min="14596" max="14596" width="27.5703125" style="27" customWidth="1"/>
    <col min="14597" max="14597" width="19.85546875" style="27" customWidth="1"/>
    <col min="14598" max="14598" width="23.42578125" style="27" bestFit="1" customWidth="1"/>
    <col min="14599" max="14599" width="20.7109375" style="27" customWidth="1"/>
    <col min="14600" max="14600" width="23.42578125" style="27" customWidth="1"/>
    <col min="14601" max="14601" width="22.28515625" style="27" customWidth="1"/>
    <col min="14602" max="14602" width="23.42578125" style="27" customWidth="1"/>
    <col min="14603" max="14603" width="27.42578125" style="27" customWidth="1"/>
    <col min="14604" max="14604" width="9.140625" style="27"/>
    <col min="14605" max="14605" width="15.42578125" style="27" bestFit="1" customWidth="1"/>
    <col min="14606" max="14608" width="9.140625" style="27"/>
    <col min="14609" max="14609" width="4" style="27" customWidth="1"/>
    <col min="14610" max="14848" width="9.140625" style="27"/>
    <col min="14849" max="14850" width="4" style="27" customWidth="1"/>
    <col min="14851" max="14851" width="11" style="27" customWidth="1"/>
    <col min="14852" max="14852" width="27.5703125" style="27" customWidth="1"/>
    <col min="14853" max="14853" width="19.85546875" style="27" customWidth="1"/>
    <col min="14854" max="14854" width="23.42578125" style="27" bestFit="1" customWidth="1"/>
    <col min="14855" max="14855" width="20.7109375" style="27" customWidth="1"/>
    <col min="14856" max="14856" width="23.42578125" style="27" customWidth="1"/>
    <col min="14857" max="14857" width="22.28515625" style="27" customWidth="1"/>
    <col min="14858" max="14858" width="23.42578125" style="27" customWidth="1"/>
    <col min="14859" max="14859" width="27.42578125" style="27" customWidth="1"/>
    <col min="14860" max="14860" width="9.140625" style="27"/>
    <col min="14861" max="14861" width="15.42578125" style="27" bestFit="1" customWidth="1"/>
    <col min="14862" max="14864" width="9.140625" style="27"/>
    <col min="14865" max="14865" width="4" style="27" customWidth="1"/>
    <col min="14866" max="15104" width="9.140625" style="27"/>
    <col min="15105" max="15106" width="4" style="27" customWidth="1"/>
    <col min="15107" max="15107" width="11" style="27" customWidth="1"/>
    <col min="15108" max="15108" width="27.5703125" style="27" customWidth="1"/>
    <col min="15109" max="15109" width="19.85546875" style="27" customWidth="1"/>
    <col min="15110" max="15110" width="23.42578125" style="27" bestFit="1" customWidth="1"/>
    <col min="15111" max="15111" width="20.7109375" style="27" customWidth="1"/>
    <col min="15112" max="15112" width="23.42578125" style="27" customWidth="1"/>
    <col min="15113" max="15113" width="22.28515625" style="27" customWidth="1"/>
    <col min="15114" max="15114" width="23.42578125" style="27" customWidth="1"/>
    <col min="15115" max="15115" width="27.42578125" style="27" customWidth="1"/>
    <col min="15116" max="15116" width="9.140625" style="27"/>
    <col min="15117" max="15117" width="15.42578125" style="27" bestFit="1" customWidth="1"/>
    <col min="15118" max="15120" width="9.140625" style="27"/>
    <col min="15121" max="15121" width="4" style="27" customWidth="1"/>
    <col min="15122" max="15360" width="9.140625" style="27"/>
    <col min="15361" max="15362" width="4" style="27" customWidth="1"/>
    <col min="15363" max="15363" width="11" style="27" customWidth="1"/>
    <col min="15364" max="15364" width="27.5703125" style="27" customWidth="1"/>
    <col min="15365" max="15365" width="19.85546875" style="27" customWidth="1"/>
    <col min="15366" max="15366" width="23.42578125" style="27" bestFit="1" customWidth="1"/>
    <col min="15367" max="15367" width="20.7109375" style="27" customWidth="1"/>
    <col min="15368" max="15368" width="23.42578125" style="27" customWidth="1"/>
    <col min="15369" max="15369" width="22.28515625" style="27" customWidth="1"/>
    <col min="15370" max="15370" width="23.42578125" style="27" customWidth="1"/>
    <col min="15371" max="15371" width="27.42578125" style="27" customWidth="1"/>
    <col min="15372" max="15372" width="9.140625" style="27"/>
    <col min="15373" max="15373" width="15.42578125" style="27" bestFit="1" customWidth="1"/>
    <col min="15374" max="15376" width="9.140625" style="27"/>
    <col min="15377" max="15377" width="4" style="27" customWidth="1"/>
    <col min="15378" max="15616" width="9.140625" style="27"/>
    <col min="15617" max="15618" width="4" style="27" customWidth="1"/>
    <col min="15619" max="15619" width="11" style="27" customWidth="1"/>
    <col min="15620" max="15620" width="27.5703125" style="27" customWidth="1"/>
    <col min="15621" max="15621" width="19.85546875" style="27" customWidth="1"/>
    <col min="15622" max="15622" width="23.42578125" style="27" bestFit="1" customWidth="1"/>
    <col min="15623" max="15623" width="20.7109375" style="27" customWidth="1"/>
    <col min="15624" max="15624" width="23.42578125" style="27" customWidth="1"/>
    <col min="15625" max="15625" width="22.28515625" style="27" customWidth="1"/>
    <col min="15626" max="15626" width="23.42578125" style="27" customWidth="1"/>
    <col min="15627" max="15627" width="27.42578125" style="27" customWidth="1"/>
    <col min="15628" max="15628" width="9.140625" style="27"/>
    <col min="15629" max="15629" width="15.42578125" style="27" bestFit="1" customWidth="1"/>
    <col min="15630" max="15632" width="9.140625" style="27"/>
    <col min="15633" max="15633" width="4" style="27" customWidth="1"/>
    <col min="15634" max="15872" width="9.140625" style="27"/>
    <col min="15873" max="15874" width="4" style="27" customWidth="1"/>
    <col min="15875" max="15875" width="11" style="27" customWidth="1"/>
    <col min="15876" max="15876" width="27.5703125" style="27" customWidth="1"/>
    <col min="15877" max="15877" width="19.85546875" style="27" customWidth="1"/>
    <col min="15878" max="15878" width="23.42578125" style="27" bestFit="1" customWidth="1"/>
    <col min="15879" max="15879" width="20.7109375" style="27" customWidth="1"/>
    <col min="15880" max="15880" width="23.42578125" style="27" customWidth="1"/>
    <col min="15881" max="15881" width="22.28515625" style="27" customWidth="1"/>
    <col min="15882" max="15882" width="23.42578125" style="27" customWidth="1"/>
    <col min="15883" max="15883" width="27.42578125" style="27" customWidth="1"/>
    <col min="15884" max="15884" width="9.140625" style="27"/>
    <col min="15885" max="15885" width="15.42578125" style="27" bestFit="1" customWidth="1"/>
    <col min="15886" max="15888" width="9.140625" style="27"/>
    <col min="15889" max="15889" width="4" style="27" customWidth="1"/>
    <col min="15890" max="16128" width="9.140625" style="27"/>
    <col min="16129" max="16130" width="4" style="27" customWidth="1"/>
    <col min="16131" max="16131" width="11" style="27" customWidth="1"/>
    <col min="16132" max="16132" width="27.5703125" style="27" customWidth="1"/>
    <col min="16133" max="16133" width="19.85546875" style="27" customWidth="1"/>
    <col min="16134" max="16134" width="23.42578125" style="27" bestFit="1" customWidth="1"/>
    <col min="16135" max="16135" width="20.7109375" style="27" customWidth="1"/>
    <col min="16136" max="16136" width="23.42578125" style="27" customWidth="1"/>
    <col min="16137" max="16137" width="22.28515625" style="27" customWidth="1"/>
    <col min="16138" max="16138" width="23.42578125" style="27" customWidth="1"/>
    <col min="16139" max="16139" width="27.42578125" style="27" customWidth="1"/>
    <col min="16140" max="16140" width="9.140625" style="27"/>
    <col min="16141" max="16141" width="15.42578125" style="27" bestFit="1" customWidth="1"/>
    <col min="16142" max="16144" width="9.140625" style="27"/>
    <col min="16145" max="16145" width="4" style="27" customWidth="1"/>
    <col min="16146" max="16384" width="9.140625" style="27"/>
  </cols>
  <sheetData>
    <row r="1" spans="2:19" s="25" customFormat="1" ht="14.25" hidden="1" x14ac:dyDescent="0.25"/>
    <row r="2" spans="2:19" s="25" customFormat="1" ht="14.25" hidden="1" x14ac:dyDescent="0.25"/>
    <row r="3" spans="2:19" s="25" customFormat="1" ht="14.25" hidden="1" x14ac:dyDescent="0.25"/>
    <row r="4" spans="2:19" s="25" customFormat="1" ht="14.25" hidden="1" x14ac:dyDescent="0.25"/>
    <row r="5" spans="2:19" s="25" customFormat="1" ht="20.25" x14ac:dyDescent="0.25">
      <c r="D5" s="26"/>
      <c r="E5" s="26"/>
      <c r="F5" s="26"/>
      <c r="G5" s="26"/>
      <c r="H5" s="26"/>
      <c r="I5" s="26"/>
      <c r="J5" s="26"/>
      <c r="K5" s="26"/>
      <c r="L5" s="26"/>
      <c r="M5" s="26"/>
      <c r="N5" t="s">
        <v>141</v>
      </c>
      <c r="O5" s="26"/>
      <c r="P5" s="26"/>
    </row>
    <row r="6" spans="2:19" ht="15.75" x14ac:dyDescent="0.25">
      <c r="C6" s="28"/>
      <c r="N6" t="s">
        <v>142</v>
      </c>
    </row>
    <row r="7" spans="2:19" ht="18" x14ac:dyDescent="0.25">
      <c r="C7" s="28"/>
      <c r="E7" s="29" t="s">
        <v>32</v>
      </c>
      <c r="F7" s="29"/>
      <c r="G7" s="29"/>
      <c r="N7" s="27" t="s">
        <v>153</v>
      </c>
    </row>
    <row r="8" spans="2:19" ht="17.45" customHeight="1" x14ac:dyDescent="0.25">
      <c r="C8" s="28"/>
      <c r="E8" s="107" t="s">
        <v>33</v>
      </c>
      <c r="F8" s="107"/>
      <c r="G8" s="107"/>
      <c r="H8" s="107"/>
      <c r="I8" s="107"/>
      <c r="J8" s="107"/>
    </row>
    <row r="9" spans="2:19" ht="17.45" customHeight="1" x14ac:dyDescent="0.25">
      <c r="C9" s="28"/>
      <c r="D9" s="30"/>
      <c r="E9" s="107"/>
      <c r="F9" s="107"/>
      <c r="G9" s="107"/>
      <c r="H9" s="107"/>
      <c r="I9" s="107"/>
      <c r="J9" s="107"/>
    </row>
    <row r="10" spans="2:19" ht="15.75" x14ac:dyDescent="0.25">
      <c r="C10" s="28"/>
    </row>
    <row r="11" spans="2:19" x14ac:dyDescent="0.25">
      <c r="B11" s="31"/>
      <c r="C11" s="32"/>
      <c r="D11" s="32"/>
      <c r="E11" s="32"/>
      <c r="F11" s="32"/>
      <c r="G11" s="32"/>
      <c r="H11" s="32"/>
      <c r="I11" s="32"/>
      <c r="J11" s="32"/>
      <c r="K11" s="33"/>
    </row>
    <row r="12" spans="2:19" ht="4.5" customHeight="1" x14ac:dyDescent="0.25">
      <c r="B12" s="34"/>
      <c r="C12" s="35"/>
      <c r="D12" s="35"/>
      <c r="E12" s="35"/>
      <c r="F12" s="35"/>
      <c r="G12" s="35"/>
      <c r="H12" s="35"/>
      <c r="I12" s="35"/>
      <c r="J12" s="35"/>
      <c r="K12" s="36"/>
      <c r="L12" s="35"/>
      <c r="M12" s="35"/>
      <c r="N12" s="35"/>
      <c r="O12" s="35"/>
      <c r="P12" s="35"/>
      <c r="Q12" s="35"/>
      <c r="R12" s="35"/>
      <c r="S12" s="35"/>
    </row>
    <row r="13" spans="2:19" ht="71.45" customHeight="1" x14ac:dyDescent="0.25">
      <c r="B13" s="34"/>
      <c r="C13" s="100" t="s">
        <v>34</v>
      </c>
      <c r="D13" s="101"/>
      <c r="E13" s="101"/>
      <c r="F13" s="101"/>
      <c r="G13" s="101"/>
      <c r="H13" s="101"/>
      <c r="I13" s="101"/>
      <c r="J13" s="102"/>
      <c r="K13" s="37"/>
      <c r="L13" s="38"/>
      <c r="M13" s="38"/>
      <c r="N13" s="38"/>
      <c r="O13" s="38"/>
      <c r="P13" s="38"/>
      <c r="Q13" s="39"/>
      <c r="R13" s="39"/>
      <c r="S13" s="35"/>
    </row>
    <row r="14" spans="2:19" ht="24" customHeight="1" x14ac:dyDescent="0.25">
      <c r="B14" s="34"/>
      <c r="C14" s="108" t="s">
        <v>35</v>
      </c>
      <c r="D14" s="108"/>
      <c r="E14" s="108"/>
      <c r="F14" s="108"/>
      <c r="G14" s="108"/>
      <c r="H14" s="108"/>
      <c r="I14" s="108"/>
      <c r="J14" s="108"/>
      <c r="K14" s="37"/>
      <c r="L14" s="38"/>
      <c r="M14" s="38"/>
      <c r="N14" s="38"/>
      <c r="O14" s="38"/>
      <c r="P14" s="38"/>
      <c r="Q14" s="39"/>
      <c r="R14" s="39"/>
      <c r="S14" s="35"/>
    </row>
    <row r="15" spans="2:19" x14ac:dyDescent="0.25">
      <c r="B15" s="34"/>
      <c r="C15" s="40"/>
      <c r="D15" s="40"/>
      <c r="E15" s="40"/>
      <c r="F15" s="40"/>
      <c r="G15" s="40"/>
      <c r="H15" s="40"/>
      <c r="I15" s="40"/>
      <c r="J15" s="40"/>
      <c r="K15" s="41"/>
      <c r="L15" s="42"/>
      <c r="M15" s="42"/>
      <c r="N15" s="42"/>
      <c r="O15" s="42"/>
      <c r="P15" s="42"/>
      <c r="Q15" s="39"/>
      <c r="R15" s="39"/>
      <c r="S15" s="35"/>
    </row>
    <row r="16" spans="2:19" ht="46.15" customHeight="1" x14ac:dyDescent="0.25">
      <c r="B16" s="34"/>
      <c r="C16" s="43" t="s">
        <v>36</v>
      </c>
      <c r="D16" s="44" t="s">
        <v>37</v>
      </c>
      <c r="E16" s="44" t="s">
        <v>38</v>
      </c>
      <c r="F16" s="44" t="s">
        <v>39</v>
      </c>
      <c r="G16" s="44" t="s">
        <v>40</v>
      </c>
      <c r="H16" s="44" t="s">
        <v>41</v>
      </c>
      <c r="I16" s="44" t="s">
        <v>42</v>
      </c>
      <c r="J16" s="44" t="s">
        <v>43</v>
      </c>
      <c r="K16" s="44" t="s">
        <v>44</v>
      </c>
      <c r="L16" s="39"/>
      <c r="M16" s="39"/>
      <c r="N16" s="39"/>
      <c r="O16" s="39"/>
      <c r="P16" s="39"/>
      <c r="Q16" s="39"/>
      <c r="R16" s="39"/>
    </row>
    <row r="17" spans="2:13" ht="31.15" customHeight="1" x14ac:dyDescent="0.25">
      <c r="B17" s="34" t="s">
        <v>141</v>
      </c>
      <c r="C17" s="45">
        <f>0+1</f>
        <v>1</v>
      </c>
      <c r="D17" s="45" t="s">
        <v>75</v>
      </c>
      <c r="E17" s="46">
        <v>16</v>
      </c>
      <c r="F17" s="47" t="s">
        <v>45</v>
      </c>
      <c r="G17" s="47" t="s">
        <v>46</v>
      </c>
      <c r="H17" s="47">
        <v>502453.9877300614</v>
      </c>
      <c r="I17" s="45">
        <v>35</v>
      </c>
      <c r="J17" s="48">
        <f t="shared" ref="J17:J30" si="0">+H17*I17</f>
        <v>17585889.570552148</v>
      </c>
      <c r="K17" s="48">
        <f>J17*3</f>
        <v>52757668.711656444</v>
      </c>
      <c r="M17" s="49"/>
    </row>
    <row r="18" spans="2:13" ht="31.15" customHeight="1" x14ac:dyDescent="0.25">
      <c r="B18" s="34" t="s">
        <v>141</v>
      </c>
      <c r="C18" s="50">
        <f>+C17+1</f>
        <v>2</v>
      </c>
      <c r="D18" s="45" t="s">
        <v>122</v>
      </c>
      <c r="E18" s="46">
        <v>16</v>
      </c>
      <c r="F18" s="47" t="s">
        <v>45</v>
      </c>
      <c r="G18" s="47" t="s">
        <v>46</v>
      </c>
      <c r="H18" s="47">
        <v>590500</v>
      </c>
      <c r="I18" s="45">
        <v>111</v>
      </c>
      <c r="J18" s="48">
        <f t="shared" si="0"/>
        <v>65545500</v>
      </c>
      <c r="K18" s="48">
        <f t="shared" ref="K18:K30" si="1">J18*3</f>
        <v>196636500</v>
      </c>
      <c r="M18" s="49"/>
    </row>
    <row r="19" spans="2:13" ht="31.15" customHeight="1" x14ac:dyDescent="0.25">
      <c r="B19" s="34" t="s">
        <v>141</v>
      </c>
      <c r="C19" s="50">
        <f t="shared" ref="C19:C30" si="2">+C18+1</f>
        <v>3</v>
      </c>
      <c r="D19" s="45" t="s">
        <v>47</v>
      </c>
      <c r="E19" s="46">
        <v>32</v>
      </c>
      <c r="F19" s="47" t="s">
        <v>48</v>
      </c>
      <c r="G19" s="47" t="s">
        <v>46</v>
      </c>
      <c r="H19" s="47">
        <v>2946908.75</v>
      </c>
      <c r="I19" s="45">
        <v>3</v>
      </c>
      <c r="J19" s="48">
        <f t="shared" si="0"/>
        <v>8840726.25</v>
      </c>
      <c r="K19" s="48">
        <f t="shared" si="1"/>
        <v>26522178.75</v>
      </c>
    </row>
    <row r="20" spans="2:13" ht="31.15" customHeight="1" x14ac:dyDescent="0.25">
      <c r="B20" s="34" t="s">
        <v>141</v>
      </c>
      <c r="C20" s="50">
        <v>4</v>
      </c>
      <c r="D20" s="45" t="s">
        <v>49</v>
      </c>
      <c r="E20" s="46">
        <v>35</v>
      </c>
      <c r="F20" s="47" t="s">
        <v>50</v>
      </c>
      <c r="G20" s="47" t="s">
        <v>46</v>
      </c>
      <c r="H20" s="47">
        <v>3978947.5</v>
      </c>
      <c r="I20" s="45">
        <v>1</v>
      </c>
      <c r="J20" s="48">
        <f t="shared" si="0"/>
        <v>3978947.5</v>
      </c>
      <c r="K20" s="48">
        <f t="shared" si="1"/>
        <v>11936842.5</v>
      </c>
    </row>
    <row r="21" spans="2:13" ht="31.15" customHeight="1" x14ac:dyDescent="0.25">
      <c r="B21" s="34" t="s">
        <v>141</v>
      </c>
      <c r="C21" s="50">
        <f t="shared" si="2"/>
        <v>5</v>
      </c>
      <c r="D21" s="45" t="s">
        <v>79</v>
      </c>
      <c r="E21" s="46">
        <v>56</v>
      </c>
      <c r="F21" s="47" t="s">
        <v>51</v>
      </c>
      <c r="G21" s="47" t="s">
        <v>46</v>
      </c>
      <c r="H21" s="47">
        <v>4262723.6399999997</v>
      </c>
      <c r="I21" s="45">
        <v>38</v>
      </c>
      <c r="J21" s="48">
        <f t="shared" si="0"/>
        <v>161983498.31999999</v>
      </c>
      <c r="K21" s="48">
        <f t="shared" si="1"/>
        <v>485950494.95999998</v>
      </c>
    </row>
    <row r="22" spans="2:13" ht="31.15" customHeight="1" x14ac:dyDescent="0.25">
      <c r="B22" s="34" t="s">
        <v>141</v>
      </c>
      <c r="C22" s="50">
        <v>6</v>
      </c>
      <c r="D22" s="45" t="s">
        <v>52</v>
      </c>
      <c r="E22" s="46">
        <v>21</v>
      </c>
      <c r="F22" s="47" t="s">
        <v>45</v>
      </c>
      <c r="G22" s="47" t="s">
        <v>46</v>
      </c>
      <c r="H22" s="47">
        <v>603409.81595092034</v>
      </c>
      <c r="I22" s="45">
        <v>22</v>
      </c>
      <c r="J22" s="48">
        <f t="shared" si="0"/>
        <v>13275015.950920247</v>
      </c>
      <c r="K22" s="48">
        <f t="shared" si="1"/>
        <v>39825047.85276074</v>
      </c>
      <c r="M22" s="49"/>
    </row>
    <row r="23" spans="2:13" ht="31.15" customHeight="1" x14ac:dyDescent="0.25">
      <c r="B23" s="34" t="s">
        <v>141</v>
      </c>
      <c r="C23" s="50">
        <v>7</v>
      </c>
      <c r="D23" s="45" t="s">
        <v>119</v>
      </c>
      <c r="E23" s="46">
        <v>21</v>
      </c>
      <c r="F23" s="47" t="s">
        <v>45</v>
      </c>
      <c r="G23" s="47" t="s">
        <v>46</v>
      </c>
      <c r="H23" s="47">
        <v>555343.55828220863</v>
      </c>
      <c r="I23" s="45">
        <v>3</v>
      </c>
      <c r="J23" s="48">
        <f t="shared" ref="J23" si="3">+H23*I23</f>
        <v>1666030.6748466259</v>
      </c>
      <c r="K23" s="48">
        <f t="shared" ref="K23" si="4">J23*3</f>
        <v>4998092.0245398777</v>
      </c>
    </row>
    <row r="24" spans="2:13" ht="31.15" customHeight="1" x14ac:dyDescent="0.25">
      <c r="B24" s="34" t="s">
        <v>141</v>
      </c>
      <c r="C24" s="50">
        <v>7</v>
      </c>
      <c r="D24" s="45" t="s">
        <v>53</v>
      </c>
      <c r="E24" s="46">
        <v>21</v>
      </c>
      <c r="F24" s="47" t="s">
        <v>45</v>
      </c>
      <c r="G24" s="47" t="s">
        <v>46</v>
      </c>
      <c r="H24" s="47">
        <v>555343.55828220863</v>
      </c>
      <c r="I24" s="45">
        <v>3</v>
      </c>
      <c r="J24" s="48">
        <f t="shared" si="0"/>
        <v>1666030.6748466259</v>
      </c>
      <c r="K24" s="48">
        <f t="shared" si="1"/>
        <v>4998092.0245398777</v>
      </c>
    </row>
    <row r="25" spans="2:13" ht="31.15" customHeight="1" x14ac:dyDescent="0.25">
      <c r="B25" s="34" t="s">
        <v>141</v>
      </c>
      <c r="C25" s="50">
        <v>8</v>
      </c>
      <c r="D25" s="45" t="s">
        <v>54</v>
      </c>
      <c r="E25" s="46">
        <v>21</v>
      </c>
      <c r="F25" s="47" t="s">
        <v>45</v>
      </c>
      <c r="G25" s="47" t="s">
        <v>46</v>
      </c>
      <c r="H25" s="47">
        <v>610417.17791411048</v>
      </c>
      <c r="I25" s="45">
        <v>3</v>
      </c>
      <c r="J25" s="48">
        <f t="shared" si="0"/>
        <v>1831251.5337423314</v>
      </c>
      <c r="K25" s="48">
        <f t="shared" si="1"/>
        <v>5493754.6012269948</v>
      </c>
    </row>
    <row r="26" spans="2:13" ht="31.15" customHeight="1" x14ac:dyDescent="0.25">
      <c r="B26" s="34" t="s">
        <v>141</v>
      </c>
      <c r="C26" s="50">
        <f t="shared" si="2"/>
        <v>9</v>
      </c>
      <c r="D26" s="45" t="s">
        <v>55</v>
      </c>
      <c r="E26" s="46">
        <v>26</v>
      </c>
      <c r="F26" s="47" t="s">
        <v>56</v>
      </c>
      <c r="G26" s="47" t="s">
        <v>46</v>
      </c>
      <c r="H26" s="47">
        <v>1559574.2331288345</v>
      </c>
      <c r="I26" s="45">
        <v>21</v>
      </c>
      <c r="J26" s="48">
        <f t="shared" si="0"/>
        <v>32751058.895705525</v>
      </c>
      <c r="K26" s="48">
        <f t="shared" si="1"/>
        <v>98253176.687116578</v>
      </c>
    </row>
    <row r="27" spans="2:13" ht="31.15" customHeight="1" x14ac:dyDescent="0.25">
      <c r="B27" s="34" t="s">
        <v>141</v>
      </c>
      <c r="C27" s="50">
        <f t="shared" si="2"/>
        <v>10</v>
      </c>
      <c r="D27" s="45" t="s">
        <v>57</v>
      </c>
      <c r="E27" s="46">
        <v>50</v>
      </c>
      <c r="F27" s="47" t="s">
        <v>50</v>
      </c>
      <c r="G27" s="47" t="s">
        <v>46</v>
      </c>
      <c r="H27" s="96">
        <v>5009074</v>
      </c>
      <c r="I27" s="45">
        <v>0</v>
      </c>
      <c r="J27" s="48">
        <f t="shared" si="0"/>
        <v>0</v>
      </c>
      <c r="K27" s="48">
        <f t="shared" si="1"/>
        <v>0</v>
      </c>
    </row>
    <row r="28" spans="2:13" ht="31.15" customHeight="1" x14ac:dyDescent="0.25">
      <c r="B28" s="34" t="s">
        <v>141</v>
      </c>
      <c r="C28" s="50">
        <v>11</v>
      </c>
      <c r="D28" s="45" t="s">
        <v>58</v>
      </c>
      <c r="E28" s="46">
        <v>23</v>
      </c>
      <c r="F28" s="47" t="s">
        <v>59</v>
      </c>
      <c r="G28" s="47" t="s">
        <v>46</v>
      </c>
      <c r="H28" s="47">
        <v>688981.48148148146</v>
      </c>
      <c r="I28" s="45">
        <v>1</v>
      </c>
      <c r="J28" s="48">
        <f t="shared" si="0"/>
        <v>688981.48148148146</v>
      </c>
      <c r="K28" s="48">
        <f t="shared" si="1"/>
        <v>2066944.4444444445</v>
      </c>
    </row>
    <row r="29" spans="2:13" ht="31.15" customHeight="1" x14ac:dyDescent="0.25">
      <c r="B29" s="34" t="s">
        <v>141</v>
      </c>
      <c r="C29" s="50">
        <v>12</v>
      </c>
      <c r="D29" s="45" t="s">
        <v>144</v>
      </c>
      <c r="E29" s="46">
        <v>28</v>
      </c>
      <c r="F29" s="47" t="s">
        <v>59</v>
      </c>
      <c r="G29" s="47" t="s">
        <v>46</v>
      </c>
      <c r="H29" s="96">
        <v>1222222</v>
      </c>
      <c r="I29" s="45">
        <v>0</v>
      </c>
      <c r="J29" s="48">
        <f t="shared" si="0"/>
        <v>0</v>
      </c>
      <c r="K29" s="48">
        <f t="shared" si="1"/>
        <v>0</v>
      </c>
    </row>
    <row r="30" spans="2:13" ht="31.15" customHeight="1" x14ac:dyDescent="0.25">
      <c r="B30" s="34" t="s">
        <v>141</v>
      </c>
      <c r="C30" s="50">
        <f t="shared" si="2"/>
        <v>13</v>
      </c>
      <c r="D30" s="45" t="s">
        <v>60</v>
      </c>
      <c r="E30" s="46">
        <v>21</v>
      </c>
      <c r="F30" s="47" t="s">
        <v>45</v>
      </c>
      <c r="G30" s="47" t="s">
        <v>46</v>
      </c>
      <c r="H30" s="47">
        <v>610417.17791411048</v>
      </c>
      <c r="I30" s="45">
        <v>0</v>
      </c>
      <c r="J30" s="48">
        <f t="shared" si="0"/>
        <v>0</v>
      </c>
      <c r="K30" s="48">
        <f t="shared" si="1"/>
        <v>0</v>
      </c>
    </row>
    <row r="31" spans="2:13" ht="31.15" customHeight="1" x14ac:dyDescent="0.25">
      <c r="B31" s="34" t="s">
        <v>142</v>
      </c>
      <c r="D31" s="45" t="s">
        <v>75</v>
      </c>
      <c r="E31" s="51"/>
      <c r="F31" s="51"/>
      <c r="G31" s="91">
        <v>85000</v>
      </c>
      <c r="H31" s="92">
        <f t="shared" ref="H31:H32" si="5">G31+I31</f>
        <v>106250</v>
      </c>
      <c r="I31" s="93">
        <f t="shared" ref="I31:I32" si="6">G31*0.25</f>
        <v>21250</v>
      </c>
      <c r="J31" s="48">
        <f>+SUM(J17:J30)</f>
        <v>309812930.85209501</v>
      </c>
      <c r="K31" s="48">
        <f>+SUM(K17:K30)</f>
        <v>929438792.5562849</v>
      </c>
    </row>
    <row r="32" spans="2:13" ht="15.75" x14ac:dyDescent="0.25">
      <c r="B32" s="34" t="s">
        <v>142</v>
      </c>
      <c r="D32" s="45" t="s">
        <v>122</v>
      </c>
      <c r="E32" s="53"/>
      <c r="F32" s="53"/>
      <c r="G32" s="91">
        <v>85000</v>
      </c>
      <c r="H32" s="92">
        <f t="shared" si="5"/>
        <v>106250</v>
      </c>
      <c r="I32" s="93">
        <f t="shared" si="6"/>
        <v>21250</v>
      </c>
      <c r="J32" s="53"/>
      <c r="K32" s="54"/>
    </row>
    <row r="33" spans="2:9" ht="15.75" x14ac:dyDescent="0.25">
      <c r="B33" s="34" t="s">
        <v>142</v>
      </c>
      <c r="D33" s="45" t="s">
        <v>47</v>
      </c>
      <c r="G33" s="93">
        <v>714000</v>
      </c>
      <c r="H33" s="92">
        <f>G33+I33</f>
        <v>892500</v>
      </c>
      <c r="I33" s="93">
        <f>G33*0.25</f>
        <v>178500</v>
      </c>
    </row>
    <row r="34" spans="2:9" ht="15.75" x14ac:dyDescent="0.25">
      <c r="B34" s="34" t="s">
        <v>142</v>
      </c>
      <c r="D34" s="45" t="s">
        <v>49</v>
      </c>
      <c r="G34" s="93">
        <v>714000</v>
      </c>
      <c r="H34" s="92">
        <f t="shared" ref="H34:H42" si="7">G34+I34</f>
        <v>892500</v>
      </c>
      <c r="I34" s="93">
        <f t="shared" ref="I34:I42" si="8">G34*0.25</f>
        <v>178500</v>
      </c>
    </row>
    <row r="35" spans="2:9" ht="15.75" x14ac:dyDescent="0.25">
      <c r="B35" s="34" t="s">
        <v>142</v>
      </c>
      <c r="D35" s="45" t="s">
        <v>79</v>
      </c>
      <c r="G35" s="93">
        <v>680000</v>
      </c>
      <c r="H35" s="92">
        <f t="shared" si="7"/>
        <v>850000</v>
      </c>
      <c r="I35" s="93">
        <f t="shared" si="8"/>
        <v>170000</v>
      </c>
    </row>
    <row r="36" spans="2:9" ht="15.75" x14ac:dyDescent="0.25">
      <c r="B36" s="34" t="s">
        <v>142</v>
      </c>
      <c r="D36" s="45" t="s">
        <v>52</v>
      </c>
      <c r="G36" s="93">
        <v>210000</v>
      </c>
      <c r="H36" s="92">
        <f t="shared" si="7"/>
        <v>262500</v>
      </c>
      <c r="I36" s="93">
        <f t="shared" si="8"/>
        <v>52500</v>
      </c>
    </row>
    <row r="37" spans="2:9" ht="15.75" x14ac:dyDescent="0.25">
      <c r="B37" s="34" t="s">
        <v>142</v>
      </c>
      <c r="D37" s="45" t="s">
        <v>53</v>
      </c>
      <c r="G37" s="93">
        <v>210000</v>
      </c>
      <c r="H37" s="92">
        <f t="shared" si="7"/>
        <v>262500</v>
      </c>
      <c r="I37" s="93">
        <f t="shared" si="8"/>
        <v>52500</v>
      </c>
    </row>
    <row r="38" spans="2:9" ht="15.75" x14ac:dyDescent="0.25">
      <c r="B38" s="34" t="s">
        <v>142</v>
      </c>
      <c r="D38" s="45" t="s">
        <v>54</v>
      </c>
      <c r="G38" s="93">
        <v>210000</v>
      </c>
      <c r="H38" s="92">
        <f t="shared" si="7"/>
        <v>262500</v>
      </c>
      <c r="I38" s="93">
        <f t="shared" si="8"/>
        <v>52500</v>
      </c>
    </row>
    <row r="39" spans="2:9" ht="15.75" x14ac:dyDescent="0.25">
      <c r="B39" s="34" t="s">
        <v>142</v>
      </c>
      <c r="D39" s="45" t="s">
        <v>55</v>
      </c>
      <c r="G39" s="93">
        <v>180000</v>
      </c>
      <c r="H39" s="92">
        <f t="shared" si="7"/>
        <v>225000</v>
      </c>
      <c r="I39" s="93">
        <f t="shared" si="8"/>
        <v>45000</v>
      </c>
    </row>
    <row r="40" spans="2:9" ht="15.75" x14ac:dyDescent="0.25">
      <c r="B40" s="34" t="s">
        <v>142</v>
      </c>
      <c r="D40" s="45" t="s">
        <v>57</v>
      </c>
      <c r="G40" s="93">
        <v>750000</v>
      </c>
      <c r="H40" s="92">
        <f t="shared" si="7"/>
        <v>937500</v>
      </c>
      <c r="I40" s="93">
        <f t="shared" si="8"/>
        <v>187500</v>
      </c>
    </row>
    <row r="41" spans="2:9" ht="15.75" x14ac:dyDescent="0.25">
      <c r="B41" s="34" t="s">
        <v>142</v>
      </c>
      <c r="D41" s="45" t="s">
        <v>58</v>
      </c>
      <c r="G41" s="93">
        <v>180000</v>
      </c>
      <c r="H41" s="92">
        <f t="shared" si="7"/>
        <v>225000</v>
      </c>
      <c r="I41" s="93">
        <f t="shared" si="8"/>
        <v>45000</v>
      </c>
    </row>
    <row r="42" spans="2:9" ht="15.75" x14ac:dyDescent="0.25">
      <c r="B42" s="34" t="s">
        <v>142</v>
      </c>
      <c r="D42" s="45" t="s">
        <v>144</v>
      </c>
      <c r="G42" s="93">
        <v>180000</v>
      </c>
      <c r="H42" s="92">
        <f t="shared" si="7"/>
        <v>225000</v>
      </c>
      <c r="I42" s="93">
        <f t="shared" si="8"/>
        <v>45000</v>
      </c>
    </row>
    <row r="43" spans="2:9" ht="15.75" x14ac:dyDescent="0.25">
      <c r="B43" s="34" t="s">
        <v>142</v>
      </c>
      <c r="D43" s="45" t="s">
        <v>60</v>
      </c>
      <c r="G43" s="93">
        <v>210000</v>
      </c>
      <c r="H43" s="92">
        <f>G43+I43</f>
        <v>262500</v>
      </c>
      <c r="I43" s="93">
        <f>G43*0.25</f>
        <v>52500</v>
      </c>
    </row>
    <row r="44" spans="2:9" x14ac:dyDescent="0.25">
      <c r="B44" s="27" t="s">
        <v>153</v>
      </c>
      <c r="D44" t="s">
        <v>152</v>
      </c>
      <c r="H44" s="95">
        <v>4960000</v>
      </c>
    </row>
  </sheetData>
  <autoFilter ref="B16:S16"/>
  <mergeCells count="3">
    <mergeCell ref="E8:J9"/>
    <mergeCell ref="C13:J13"/>
    <mergeCell ref="C14:J14"/>
  </mergeCells>
  <pageMargins left="0.19685039370078741" right="0.19685039370078741" top="0.78740157480314965" bottom="0.19685039370078741" header="0.31496062992125984" footer="0.31496062992125984"/>
  <pageSetup scale="6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showGridLines="0" view="pageBreakPreview" zoomScaleNormal="85" zoomScaleSheetLayoutView="100" workbookViewId="0">
      <selection activeCell="J26" sqref="J26"/>
    </sheetView>
  </sheetViews>
  <sheetFormatPr baseColWidth="10" defaultRowHeight="15" x14ac:dyDescent="0.25"/>
  <cols>
    <col min="1" max="1" width="10.85546875" customWidth="1"/>
    <col min="3" max="3" width="13.42578125" customWidth="1"/>
    <col min="6" max="6" width="13.140625" customWidth="1"/>
    <col min="7" max="7" width="12.85546875" customWidth="1"/>
    <col min="8" max="8" width="16.5703125" bestFit="1" customWidth="1"/>
    <col min="9" max="9" width="18.140625" customWidth="1"/>
  </cols>
  <sheetData>
    <row r="1" spans="1:13" ht="18" customHeight="1" x14ac:dyDescent="0.25">
      <c r="A1" s="113" t="s">
        <v>0</v>
      </c>
      <c r="B1" s="113"/>
      <c r="C1" s="114" t="s">
        <v>1</v>
      </c>
      <c r="D1" s="114"/>
      <c r="E1" s="114"/>
      <c r="F1" s="114"/>
      <c r="G1" s="114"/>
      <c r="H1" s="115"/>
      <c r="I1" s="115"/>
    </row>
    <row r="2" spans="1:13" ht="18" customHeight="1" x14ac:dyDescent="0.25">
      <c r="A2" s="113" t="s">
        <v>2</v>
      </c>
      <c r="B2" s="113"/>
      <c r="C2" s="114"/>
      <c r="D2" s="114"/>
      <c r="E2" s="114"/>
      <c r="F2" s="114"/>
      <c r="G2" s="114"/>
      <c r="H2" s="115"/>
      <c r="I2" s="115"/>
    </row>
    <row r="3" spans="1:13" ht="18" customHeight="1" x14ac:dyDescent="0.25">
      <c r="A3" s="113" t="s">
        <v>3</v>
      </c>
      <c r="B3" s="113"/>
      <c r="C3" s="114"/>
      <c r="D3" s="114"/>
      <c r="E3" s="114"/>
      <c r="F3" s="114"/>
      <c r="G3" s="114"/>
      <c r="H3" s="115" t="s">
        <v>4</v>
      </c>
      <c r="I3" s="115"/>
    </row>
    <row r="4" spans="1:13" ht="15.75" thickBot="1" x14ac:dyDescent="0.3"/>
    <row r="5" spans="1:13" ht="18" x14ac:dyDescent="0.25">
      <c r="A5" s="116" t="s">
        <v>5</v>
      </c>
      <c r="B5" s="117"/>
      <c r="C5" s="117"/>
      <c r="D5" s="117"/>
      <c r="E5" s="117"/>
      <c r="F5" s="117"/>
      <c r="G5" s="117"/>
      <c r="H5" s="117"/>
      <c r="I5" s="118"/>
    </row>
    <row r="6" spans="1:13" ht="18" x14ac:dyDescent="0.25">
      <c r="A6" s="119" t="s">
        <v>6</v>
      </c>
      <c r="B6" s="120"/>
      <c r="C6" s="120"/>
      <c r="D6" s="120"/>
      <c r="E6" s="120"/>
      <c r="F6" s="120"/>
      <c r="G6" s="120"/>
      <c r="H6" s="120"/>
      <c r="I6" s="121"/>
    </row>
    <row r="7" spans="1:13" ht="18" x14ac:dyDescent="0.25">
      <c r="A7" s="122" t="s">
        <v>7</v>
      </c>
      <c r="B7" s="123"/>
      <c r="C7" s="123"/>
      <c r="D7" s="123"/>
      <c r="E7" s="123"/>
      <c r="F7" s="123"/>
      <c r="G7" s="123"/>
      <c r="H7" s="123"/>
      <c r="I7" s="124"/>
    </row>
    <row r="8" spans="1:13" ht="18" x14ac:dyDescent="0.25">
      <c r="A8" s="119" t="s">
        <v>8</v>
      </c>
      <c r="B8" s="120"/>
      <c r="C8" s="120"/>
      <c r="D8" s="120"/>
      <c r="E8" s="120"/>
      <c r="F8" s="120"/>
      <c r="G8" s="120"/>
      <c r="H8" s="120"/>
      <c r="I8" s="121"/>
      <c r="K8">
        <v>1</v>
      </c>
      <c r="M8" t="s">
        <v>135</v>
      </c>
    </row>
    <row r="9" spans="1:13" x14ac:dyDescent="0.25">
      <c r="A9" s="125" t="s">
        <v>9</v>
      </c>
      <c r="B9" s="126"/>
      <c r="C9" s="126"/>
      <c r="D9" s="126"/>
      <c r="E9" s="126"/>
      <c r="F9" s="126"/>
      <c r="G9" s="126"/>
      <c r="H9" s="126"/>
      <c r="I9" s="127"/>
      <c r="M9" t="s">
        <v>143</v>
      </c>
    </row>
    <row r="10" spans="1:13" x14ac:dyDescent="0.25">
      <c r="A10" s="128"/>
      <c r="B10" s="129"/>
      <c r="C10" s="129"/>
      <c r="D10" s="129"/>
      <c r="E10" s="129"/>
      <c r="F10" s="129"/>
      <c r="G10" s="129"/>
      <c r="H10" s="129"/>
      <c r="I10" s="130"/>
      <c r="M10" t="s">
        <v>145</v>
      </c>
    </row>
    <row r="11" spans="1:13" x14ac:dyDescent="0.25">
      <c r="A11" s="1" t="s">
        <v>10</v>
      </c>
      <c r="B11" s="112" t="s">
        <v>135</v>
      </c>
      <c r="C11" s="112"/>
      <c r="D11" s="112"/>
      <c r="E11" s="112"/>
      <c r="F11" s="2" t="s">
        <v>11</v>
      </c>
      <c r="G11" s="3" t="str">
        <f>K8&amp;"-"&amp;(YEAR(I11)&amp;MONTH(I11)&amp;DAY(I11))</f>
        <v>1-2020317</v>
      </c>
      <c r="H11" s="4" t="s">
        <v>12</v>
      </c>
      <c r="I11" s="5">
        <v>43907</v>
      </c>
      <c r="J11" t="str">
        <f>F11&amp;"  "&amp;G11</f>
        <v>REMISION No.  1-2020317</v>
      </c>
      <c r="M11" t="s">
        <v>146</v>
      </c>
    </row>
    <row r="12" spans="1:13" x14ac:dyDescent="0.25">
      <c r="A12" s="1" t="s">
        <v>13</v>
      </c>
      <c r="B12" s="109" t="s">
        <v>151</v>
      </c>
      <c r="C12" s="109"/>
      <c r="D12" s="109"/>
      <c r="E12" s="109"/>
      <c r="F12" s="6" t="s">
        <v>14</v>
      </c>
      <c r="G12" s="110" t="s">
        <v>135</v>
      </c>
      <c r="H12" s="110"/>
      <c r="I12" s="111"/>
      <c r="J12" t="s">
        <v>156</v>
      </c>
      <c r="M12" t="s">
        <v>147</v>
      </c>
    </row>
    <row r="13" spans="1:13" x14ac:dyDescent="0.25">
      <c r="A13" s="1" t="s">
        <v>15</v>
      </c>
      <c r="B13" s="109" t="s">
        <v>150</v>
      </c>
      <c r="C13" s="109"/>
      <c r="D13" s="109"/>
      <c r="E13" s="109"/>
      <c r="F13" s="2" t="s">
        <v>16</v>
      </c>
      <c r="G13" s="131"/>
      <c r="H13" s="131"/>
      <c r="I13" s="132"/>
      <c r="M13" t="s">
        <v>148</v>
      </c>
    </row>
    <row r="14" spans="1:13" x14ac:dyDescent="0.25">
      <c r="A14" s="1" t="s">
        <v>17</v>
      </c>
      <c r="B14" s="109" t="s">
        <v>137</v>
      </c>
      <c r="C14" s="109"/>
      <c r="D14" s="109"/>
      <c r="E14" s="109"/>
      <c r="F14" s="133" t="s">
        <v>18</v>
      </c>
      <c r="G14" s="133"/>
      <c r="H14" s="134"/>
      <c r="I14" s="135"/>
    </row>
    <row r="15" spans="1:13" x14ac:dyDescent="0.25">
      <c r="A15" s="7"/>
      <c r="B15" s="8"/>
      <c r="C15" s="8"/>
      <c r="D15" s="8"/>
      <c r="E15" s="8"/>
      <c r="F15" s="9"/>
      <c r="G15" s="9"/>
      <c r="H15" s="9"/>
      <c r="I15" s="10"/>
    </row>
    <row r="17" spans="1:9" x14ac:dyDescent="0.25">
      <c r="A17" s="11" t="s">
        <v>31</v>
      </c>
      <c r="B17" s="137" t="s">
        <v>19</v>
      </c>
      <c r="C17" s="137"/>
      <c r="D17" s="137"/>
      <c r="E17" s="137"/>
      <c r="F17" s="11" t="s">
        <v>20</v>
      </c>
      <c r="G17" s="11" t="s">
        <v>21</v>
      </c>
      <c r="H17" s="11" t="s">
        <v>22</v>
      </c>
      <c r="I17" s="11" t="s">
        <v>23</v>
      </c>
    </row>
    <row r="18" spans="1:9" x14ac:dyDescent="0.25">
      <c r="A18" s="12">
        <f>SUMIFS(Codigos!$A:$A,Codigos!$C:$C,'Remision Almacen'!B18)</f>
        <v>5017636</v>
      </c>
      <c r="B18" s="69" t="s">
        <v>79</v>
      </c>
      <c r="C18" s="70" t="s">
        <v>141</v>
      </c>
      <c r="D18" s="70"/>
      <c r="E18" s="71"/>
      <c r="F18" s="13" t="s">
        <v>24</v>
      </c>
      <c r="G18" s="13">
        <v>1</v>
      </c>
      <c r="H18" s="15">
        <f>SUMIFS('1. Llantas reencauchadas'!$H:$H,'1. Llantas reencauchadas'!$D:$D,'Remision Almacen'!B18,'1. Llantas reencauchadas'!$B:$B,'Remision Almacen'!C18)</f>
        <v>4262723.6399999997</v>
      </c>
      <c r="I18" s="15">
        <f>H18*G18</f>
        <v>4262723.6399999997</v>
      </c>
    </row>
    <row r="19" spans="1:9" x14ac:dyDescent="0.25">
      <c r="A19" s="12"/>
      <c r="B19" s="69"/>
      <c r="C19" s="70"/>
      <c r="D19" s="70"/>
      <c r="E19" s="71"/>
      <c r="F19" s="13"/>
      <c r="G19" s="13"/>
      <c r="H19" s="15"/>
      <c r="I19" s="15"/>
    </row>
    <row r="20" spans="1:9" x14ac:dyDescent="0.25">
      <c r="A20" s="12"/>
      <c r="B20" s="69"/>
      <c r="C20" s="70"/>
      <c r="D20" s="70"/>
      <c r="E20" s="71"/>
      <c r="F20" s="13"/>
      <c r="G20" s="13"/>
      <c r="H20" s="15"/>
      <c r="I20" s="15"/>
    </row>
    <row r="21" spans="1:9" x14ac:dyDescent="0.25">
      <c r="A21" s="12"/>
      <c r="B21" s="69"/>
      <c r="C21" s="70"/>
      <c r="D21" s="70"/>
      <c r="E21" s="71"/>
      <c r="F21" s="13"/>
      <c r="G21" s="13"/>
      <c r="H21" s="15"/>
      <c r="I21" s="15"/>
    </row>
    <row r="22" spans="1:9" x14ac:dyDescent="0.25">
      <c r="A22" s="12"/>
      <c r="B22" s="69"/>
      <c r="C22" s="70"/>
      <c r="D22" s="70"/>
      <c r="E22" s="71"/>
      <c r="F22" s="13"/>
      <c r="G22" s="13"/>
      <c r="H22" s="15"/>
      <c r="I22" s="15"/>
    </row>
    <row r="23" spans="1:9" x14ac:dyDescent="0.25">
      <c r="A23" s="12"/>
      <c r="B23" s="69"/>
      <c r="C23" s="70"/>
      <c r="D23" s="70"/>
      <c r="E23" s="71"/>
      <c r="F23" s="13"/>
      <c r="G23" s="13"/>
      <c r="H23" s="15"/>
      <c r="I23" s="15"/>
    </row>
    <row r="24" spans="1:9" x14ac:dyDescent="0.25">
      <c r="A24" s="12"/>
      <c r="B24" s="69"/>
      <c r="C24" s="70"/>
      <c r="D24" s="70"/>
      <c r="E24" s="71"/>
      <c r="F24" s="13"/>
      <c r="G24" s="13"/>
      <c r="H24" s="15"/>
      <c r="I24" s="15"/>
    </row>
    <row r="25" spans="1:9" x14ac:dyDescent="0.25">
      <c r="A25" s="12"/>
      <c r="B25" s="69"/>
      <c r="C25" s="70"/>
      <c r="D25" s="70"/>
      <c r="E25" s="71"/>
      <c r="F25" s="13"/>
      <c r="G25" s="13"/>
      <c r="H25" s="15"/>
      <c r="I25" s="15"/>
    </row>
    <row r="26" spans="1:9" x14ac:dyDescent="0.25">
      <c r="A26" s="12"/>
      <c r="B26" s="69"/>
      <c r="C26" s="70"/>
      <c r="D26" s="70"/>
      <c r="E26" s="71"/>
      <c r="F26" s="13"/>
      <c r="G26" s="13"/>
      <c r="H26" s="15"/>
      <c r="I26" s="15"/>
    </row>
    <row r="27" spans="1:9" x14ac:dyDescent="0.25">
      <c r="A27" s="12"/>
      <c r="B27" s="69"/>
      <c r="C27" s="70"/>
      <c r="D27" s="70"/>
      <c r="E27" s="71"/>
      <c r="F27" s="13"/>
      <c r="G27" s="13"/>
      <c r="H27" s="15"/>
      <c r="I27" s="15"/>
    </row>
    <row r="28" spans="1:9" x14ac:dyDescent="0.25">
      <c r="A28" s="12"/>
      <c r="B28" s="69"/>
      <c r="C28" s="70"/>
      <c r="D28" s="70"/>
      <c r="E28" s="71"/>
      <c r="F28" s="13"/>
      <c r="G28" s="13"/>
      <c r="H28" s="15"/>
      <c r="I28" s="15"/>
    </row>
    <row r="29" spans="1:9" x14ac:dyDescent="0.25">
      <c r="A29" s="12"/>
      <c r="B29" s="69"/>
      <c r="C29" s="70"/>
      <c r="D29" s="70"/>
      <c r="E29" s="71"/>
      <c r="F29" s="13"/>
      <c r="G29" s="13"/>
      <c r="H29" s="15"/>
      <c r="I29" s="15"/>
    </row>
    <row r="30" spans="1:9" x14ac:dyDescent="0.25">
      <c r="A30" s="12"/>
      <c r="B30" s="69" t="str">
        <f>IFERROR((VLOOKUP(A30,Codigos!$A:$C,3,FALSE)),"")</f>
        <v/>
      </c>
      <c r="C30" s="70"/>
      <c r="D30" s="70"/>
      <c r="E30" s="71"/>
      <c r="F30" s="13"/>
      <c r="G30" s="13"/>
      <c r="H30" s="15"/>
      <c r="I30" s="15"/>
    </row>
    <row r="31" spans="1:9" x14ac:dyDescent="0.25">
      <c r="A31" s="12"/>
      <c r="B31" s="69" t="str">
        <f>IFERROR((VLOOKUP(A31,Codigos!$A:$C,3,FALSE)),"")</f>
        <v/>
      </c>
      <c r="C31" s="70"/>
      <c r="D31" s="70"/>
      <c r="E31" s="71"/>
      <c r="F31" s="13"/>
      <c r="G31" s="13"/>
      <c r="H31" s="15"/>
      <c r="I31" s="15"/>
    </row>
    <row r="32" spans="1:9" x14ac:dyDescent="0.25">
      <c r="A32" s="12"/>
      <c r="B32" s="69" t="str">
        <f>IFERROR((VLOOKUP(A32,Codigos!$A:$C,3,FALSE)),"")</f>
        <v/>
      </c>
      <c r="C32" s="70"/>
      <c r="D32" s="70"/>
      <c r="E32" s="71"/>
      <c r="F32" s="13"/>
      <c r="G32" s="13"/>
      <c r="H32" s="15"/>
      <c r="I32" s="15"/>
    </row>
    <row r="33" spans="1:9" x14ac:dyDescent="0.25">
      <c r="A33" s="12"/>
      <c r="B33" s="69" t="str">
        <f>IFERROR((VLOOKUP(A33,Codigos!$A:$C,3,FALSE)),"")</f>
        <v/>
      </c>
      <c r="C33" s="70"/>
      <c r="D33" s="70"/>
      <c r="E33" s="71"/>
      <c r="F33" s="13"/>
      <c r="G33" s="13"/>
      <c r="H33" s="13"/>
      <c r="I33" s="15"/>
    </row>
    <row r="34" spans="1:9" x14ac:dyDescent="0.25">
      <c r="A34" s="12"/>
      <c r="B34" s="69" t="str">
        <f>IFERROR((VLOOKUP(A34,Codigos!$A:$C,3,FALSE)),"")</f>
        <v/>
      </c>
      <c r="C34" s="70"/>
      <c r="D34" s="70"/>
      <c r="E34" s="71"/>
      <c r="F34" s="13"/>
      <c r="G34" s="13"/>
      <c r="H34" s="13"/>
      <c r="I34" s="15"/>
    </row>
    <row r="35" spans="1:9" x14ac:dyDescent="0.25">
      <c r="A35" s="12"/>
      <c r="B35" s="69" t="str">
        <f>IFERROR((VLOOKUP(A35,Codigos!$A:$C,3,FALSE)),"")</f>
        <v/>
      </c>
      <c r="C35" s="70"/>
      <c r="D35" s="70"/>
      <c r="E35" s="71"/>
      <c r="F35" s="13"/>
      <c r="G35" s="13"/>
      <c r="H35" s="13"/>
      <c r="I35" s="15"/>
    </row>
    <row r="36" spans="1:9" x14ac:dyDescent="0.25">
      <c r="A36" s="12"/>
      <c r="B36" s="69" t="str">
        <f>IFERROR((VLOOKUP(A36,Codigos!$A:$C,3,FALSE)),"")</f>
        <v/>
      </c>
      <c r="C36" s="70"/>
      <c r="D36" s="70"/>
      <c r="E36" s="71"/>
      <c r="F36" s="13"/>
      <c r="G36" s="13"/>
      <c r="H36" s="13"/>
      <c r="I36" s="15"/>
    </row>
    <row r="37" spans="1:9" x14ac:dyDescent="0.25">
      <c r="A37" s="12"/>
      <c r="B37" s="69" t="str">
        <f>IFERROR((VLOOKUP(A37,Codigos!$A:$C,3,FALSE)),"")</f>
        <v/>
      </c>
      <c r="C37" s="70"/>
      <c r="D37" s="70"/>
      <c r="E37" s="71"/>
      <c r="F37" s="13"/>
      <c r="G37" s="13"/>
      <c r="H37" s="13"/>
      <c r="I37" s="15"/>
    </row>
    <row r="38" spans="1:9" x14ac:dyDescent="0.25">
      <c r="A38" s="12"/>
      <c r="B38" s="69" t="str">
        <f>IFERROR((VLOOKUP(A38,Codigos!$A:$C,3,FALSE)),"")</f>
        <v/>
      </c>
      <c r="C38" s="70"/>
      <c r="D38" s="70"/>
      <c r="E38" s="71"/>
      <c r="F38" s="13"/>
      <c r="G38" s="13"/>
      <c r="H38" s="13"/>
      <c r="I38" s="15"/>
    </row>
    <row r="39" spans="1:9" x14ac:dyDescent="0.25">
      <c r="A39" s="12"/>
      <c r="B39" s="69" t="str">
        <f>IFERROR((VLOOKUP(A39,Codigos!$A:$C,3,FALSE)),"")</f>
        <v/>
      </c>
      <c r="C39" s="70"/>
      <c r="D39" s="70"/>
      <c r="E39" s="71"/>
      <c r="F39" s="13"/>
      <c r="G39" s="13"/>
      <c r="H39" s="13"/>
      <c r="I39" s="15"/>
    </row>
    <row r="40" spans="1:9" x14ac:dyDescent="0.25">
      <c r="A40" s="12"/>
      <c r="B40" s="69" t="str">
        <f>IFERROR((VLOOKUP(A40,Codigos!$A:$C,3,FALSE)),"")</f>
        <v/>
      </c>
      <c r="C40" s="70"/>
      <c r="D40" s="70"/>
      <c r="E40" s="71"/>
      <c r="F40" s="13"/>
      <c r="G40" s="13"/>
      <c r="H40" s="13"/>
      <c r="I40" s="15"/>
    </row>
    <row r="41" spans="1:9" x14ac:dyDescent="0.25">
      <c r="A41" s="12"/>
      <c r="B41" s="69" t="str">
        <f>IFERROR((VLOOKUP(A41,Codigos!$A:$C,3,FALSE)),"")</f>
        <v/>
      </c>
      <c r="C41" s="70"/>
      <c r="D41" s="70"/>
      <c r="E41" s="71"/>
      <c r="F41" s="13"/>
      <c r="G41" s="13"/>
      <c r="H41" s="13"/>
      <c r="I41" s="15"/>
    </row>
    <row r="42" spans="1:9" x14ac:dyDescent="0.25">
      <c r="A42" s="12"/>
      <c r="B42" s="69" t="str">
        <f>IFERROR((VLOOKUP(A42,Codigos!$A:$C,3,FALSE)),"")</f>
        <v/>
      </c>
      <c r="C42" s="70"/>
      <c r="D42" s="70"/>
      <c r="E42" s="71"/>
      <c r="F42" s="13"/>
      <c r="G42" s="13"/>
      <c r="H42" s="13"/>
      <c r="I42" s="15"/>
    </row>
    <row r="43" spans="1:9" x14ac:dyDescent="0.25">
      <c r="A43" s="12"/>
      <c r="B43" s="69" t="str">
        <f>IFERROR((VLOOKUP(A43,Codigos!$A:$C,3,FALSE)),"")</f>
        <v/>
      </c>
      <c r="C43" s="70"/>
      <c r="D43" s="70"/>
      <c r="E43" s="71"/>
      <c r="F43" s="13"/>
      <c r="G43" s="13"/>
      <c r="H43" s="13"/>
      <c r="I43" s="15"/>
    </row>
    <row r="44" spans="1:9" x14ac:dyDescent="0.25">
      <c r="A44" s="12"/>
      <c r="B44" s="69" t="str">
        <f>IFERROR((VLOOKUP(A44,Codigos!$A:$C,3,FALSE)),"")</f>
        <v/>
      </c>
      <c r="C44" s="70"/>
      <c r="D44" s="70"/>
      <c r="E44" s="71"/>
      <c r="F44" s="13"/>
      <c r="G44" s="13"/>
      <c r="H44" s="13"/>
      <c r="I44" s="15"/>
    </row>
    <row r="45" spans="1:9" x14ac:dyDescent="0.25">
      <c r="A45" s="140" t="s">
        <v>25</v>
      </c>
      <c r="B45" s="141"/>
      <c r="C45" s="141"/>
      <c r="D45" s="141"/>
      <c r="E45" s="141"/>
      <c r="F45" s="142"/>
      <c r="G45" s="12">
        <f>SUM(G18:G44)</f>
        <v>1</v>
      </c>
      <c r="H45" s="14"/>
      <c r="I45" s="14">
        <f>SUM(I18:I44)</f>
        <v>4262723.6399999997</v>
      </c>
    </row>
    <row r="46" spans="1:9" x14ac:dyDescent="0.25">
      <c r="A46" s="16" t="s">
        <v>26</v>
      </c>
      <c r="B46" s="17"/>
      <c r="C46" s="17"/>
      <c r="D46" s="17"/>
      <c r="E46" s="17"/>
      <c r="F46" s="17"/>
      <c r="G46" s="17"/>
      <c r="H46" s="17"/>
      <c r="I46" s="18"/>
    </row>
    <row r="47" spans="1:9" x14ac:dyDescent="0.25">
      <c r="A47" s="19" t="s">
        <v>27</v>
      </c>
      <c r="B47" s="20"/>
      <c r="C47" s="20"/>
      <c r="D47" s="21"/>
      <c r="E47" s="21"/>
      <c r="F47" s="21"/>
      <c r="G47" s="20"/>
      <c r="H47" s="20"/>
      <c r="I47" s="22"/>
    </row>
    <row r="48" spans="1:9" x14ac:dyDescent="0.25">
      <c r="A48" s="143" t="s">
        <v>28</v>
      </c>
      <c r="B48" s="144"/>
      <c r="C48" s="144"/>
      <c r="D48" s="109"/>
      <c r="E48" s="109"/>
      <c r="F48" s="109"/>
      <c r="G48" s="4"/>
      <c r="H48" s="4"/>
      <c r="I48" s="23"/>
    </row>
    <row r="49" spans="1:9" x14ac:dyDescent="0.25">
      <c r="A49" s="143" t="s">
        <v>29</v>
      </c>
      <c r="B49" s="144"/>
      <c r="C49" s="144"/>
      <c r="D49" s="145"/>
      <c r="E49" s="145"/>
      <c r="F49" s="145"/>
      <c r="G49" s="4"/>
      <c r="H49" s="4"/>
      <c r="I49" s="23"/>
    </row>
    <row r="50" spans="1:9" x14ac:dyDescent="0.25">
      <c r="A50" s="24"/>
      <c r="B50" s="4"/>
      <c r="C50" s="4"/>
      <c r="D50" s="136"/>
      <c r="E50" s="136"/>
      <c r="F50" s="136"/>
      <c r="G50" s="4"/>
      <c r="H50" s="4"/>
      <c r="I50" s="23"/>
    </row>
    <row r="51" spans="1:9" x14ac:dyDescent="0.25">
      <c r="A51" s="138" t="s">
        <v>30</v>
      </c>
      <c r="B51" s="136"/>
      <c r="C51" s="136"/>
      <c r="D51" s="136"/>
      <c r="E51" s="136"/>
      <c r="F51" s="136"/>
      <c r="G51" s="136"/>
      <c r="H51" s="136"/>
      <c r="I51" s="139"/>
    </row>
  </sheetData>
  <mergeCells count="27">
    <mergeCell ref="A51:I51"/>
    <mergeCell ref="A45:F45"/>
    <mergeCell ref="A48:C48"/>
    <mergeCell ref="D48:F48"/>
    <mergeCell ref="A49:C49"/>
    <mergeCell ref="D49:F49"/>
    <mergeCell ref="B14:E14"/>
    <mergeCell ref="F14:G14"/>
    <mergeCell ref="H14:I14"/>
    <mergeCell ref="D50:F50"/>
    <mergeCell ref="B17:E17"/>
    <mergeCell ref="B12:E12"/>
    <mergeCell ref="G12:I12"/>
    <mergeCell ref="B13:E13"/>
    <mergeCell ref="B11:E11"/>
    <mergeCell ref="A1:B1"/>
    <mergeCell ref="C1:G3"/>
    <mergeCell ref="H1:I2"/>
    <mergeCell ref="A2:B2"/>
    <mergeCell ref="A3:B3"/>
    <mergeCell ref="H3:I3"/>
    <mergeCell ref="A5:I5"/>
    <mergeCell ref="A6:I6"/>
    <mergeCell ref="A7:I7"/>
    <mergeCell ref="A8:I8"/>
    <mergeCell ref="A9:I10"/>
    <mergeCell ref="G13:I13"/>
  </mergeCells>
  <dataValidations count="1">
    <dataValidation type="list" allowBlank="1" showInputMessage="1" showErrorMessage="1" sqref="B11:E11">
      <formula1>$M$8:$M$13</formula1>
    </dataValidation>
  </dataValidations>
  <pageMargins left="0.7" right="0.7" top="0.75" bottom="0.75" header="0.3" footer="0.3"/>
  <pageSetup scale="7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Codigos!$C:$C</xm:f>
          </x14:formula1>
          <xm:sqref>B18:B28</xm:sqref>
        </x14:dataValidation>
        <x14:dataValidation type="list" allowBlank="1" showInputMessage="1" showErrorMessage="1">
          <x14:formula1>
            <xm:f>'1. Llantas reencauchadas'!$N$5:$N$6</xm:f>
          </x14:formula1>
          <xm:sqref>C25:C29</xm:sqref>
        </x14:dataValidation>
        <x14:dataValidation type="list" allowBlank="1" showInputMessage="1" showErrorMessage="1">
          <x14:formula1>
            <xm:f>'1. Llantas reencauchadas'!$N$5:$N$7</xm:f>
          </x14:formula1>
          <xm:sqref>C18:C24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showGridLines="0" tabSelected="1" view="pageBreakPreview" topLeftCell="A4" zoomScaleNormal="115" zoomScaleSheetLayoutView="100" workbookViewId="0">
      <selection activeCell="N8" sqref="N8"/>
    </sheetView>
  </sheetViews>
  <sheetFormatPr baseColWidth="10" defaultRowHeight="15" x14ac:dyDescent="0.25"/>
  <cols>
    <col min="1" max="1" width="10.85546875" customWidth="1"/>
    <col min="3" max="3" width="13.42578125" customWidth="1"/>
    <col min="6" max="6" width="13.140625" customWidth="1"/>
    <col min="7" max="7" width="12.85546875" customWidth="1"/>
    <col min="8" max="8" width="16.5703125" bestFit="1" customWidth="1"/>
    <col min="9" max="10" width="16.5703125" customWidth="1"/>
    <col min="11" max="11" width="17.28515625" customWidth="1"/>
    <col min="12" max="12" width="26.42578125" customWidth="1"/>
  </cols>
  <sheetData>
    <row r="1" spans="1:14" ht="18" customHeight="1" x14ac:dyDescent="0.25">
      <c r="A1" s="113" t="s">
        <v>0</v>
      </c>
      <c r="B1" s="113"/>
      <c r="C1" s="114" t="s">
        <v>1</v>
      </c>
      <c r="D1" s="114"/>
      <c r="E1" s="114"/>
      <c r="F1" s="114"/>
      <c r="G1" s="114"/>
      <c r="H1" s="115"/>
      <c r="I1" s="115"/>
      <c r="J1" s="115"/>
      <c r="K1" s="115"/>
      <c r="L1" s="115"/>
    </row>
    <row r="2" spans="1:14" ht="18" customHeight="1" x14ac:dyDescent="0.25">
      <c r="A2" s="113" t="s">
        <v>2</v>
      </c>
      <c r="B2" s="113"/>
      <c r="C2" s="114"/>
      <c r="D2" s="114"/>
      <c r="E2" s="114"/>
      <c r="F2" s="114"/>
      <c r="G2" s="114"/>
      <c r="H2" s="115"/>
      <c r="I2" s="115"/>
      <c r="J2" s="115"/>
      <c r="K2" s="115"/>
      <c r="L2" s="115"/>
    </row>
    <row r="3" spans="1:14" ht="18" customHeight="1" x14ac:dyDescent="0.25">
      <c r="A3" s="113" t="s">
        <v>3</v>
      </c>
      <c r="B3" s="113"/>
      <c r="C3" s="114"/>
      <c r="D3" s="114"/>
      <c r="E3" s="114"/>
      <c r="F3" s="114"/>
      <c r="G3" s="114"/>
      <c r="H3" s="115" t="s">
        <v>4</v>
      </c>
      <c r="I3" s="115"/>
      <c r="J3" s="115"/>
      <c r="K3" s="115"/>
      <c r="L3" s="115"/>
    </row>
    <row r="4" spans="1:14" ht="15.75" thickBot="1" x14ac:dyDescent="0.3"/>
    <row r="5" spans="1:14" ht="18" x14ac:dyDescent="0.25">
      <c r="A5" s="116" t="s">
        <v>5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8"/>
    </row>
    <row r="6" spans="1:14" ht="18" x14ac:dyDescent="0.25">
      <c r="A6" s="119" t="s">
        <v>6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1"/>
    </row>
    <row r="7" spans="1:14" ht="18" x14ac:dyDescent="0.25">
      <c r="A7" s="122" t="s">
        <v>7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4"/>
    </row>
    <row r="8" spans="1:14" ht="18" x14ac:dyDescent="0.25">
      <c r="A8" s="119" t="s">
        <v>8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1"/>
    </row>
    <row r="9" spans="1:14" x14ac:dyDescent="0.25">
      <c r="A9" s="125" t="s">
        <v>9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7"/>
    </row>
    <row r="10" spans="1:14" x14ac:dyDescent="0.25">
      <c r="A10" s="128"/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30"/>
    </row>
    <row r="11" spans="1:14" x14ac:dyDescent="0.25">
      <c r="A11" s="1" t="s">
        <v>10</v>
      </c>
      <c r="B11" s="112" t="str">
        <f>'Remision Almacen'!B11:E11</f>
        <v>SOCIEDAD PORTUARIA REGIONAL BARRANQUILLA</v>
      </c>
      <c r="C11" s="112"/>
      <c r="D11" s="112"/>
      <c r="E11" s="112"/>
      <c r="F11" s="2" t="s">
        <v>11</v>
      </c>
      <c r="G11" s="3" t="str">
        <f>'Remision Almacen'!G11</f>
        <v>1-2020317</v>
      </c>
      <c r="H11" s="4"/>
      <c r="I11" s="87" t="s">
        <v>12</v>
      </c>
      <c r="J11" s="88">
        <f>'Remision Almacen'!I11</f>
        <v>43907</v>
      </c>
      <c r="K11" s="4"/>
      <c r="L11" s="23"/>
      <c r="N11" t="s">
        <v>149</v>
      </c>
    </row>
    <row r="12" spans="1:14" x14ac:dyDescent="0.25">
      <c r="A12" s="1" t="s">
        <v>13</v>
      </c>
      <c r="B12" s="109" t="s">
        <v>155</v>
      </c>
      <c r="C12" s="109"/>
      <c r="D12" s="109"/>
      <c r="E12" s="109"/>
      <c r="F12" s="6" t="s">
        <v>14</v>
      </c>
      <c r="G12" s="110" t="s">
        <v>135</v>
      </c>
      <c r="H12" s="110"/>
      <c r="I12" s="110"/>
      <c r="J12" s="110"/>
      <c r="K12" s="110"/>
      <c r="L12" s="111"/>
    </row>
    <row r="13" spans="1:14" x14ac:dyDescent="0.25">
      <c r="A13" s="1" t="s">
        <v>15</v>
      </c>
      <c r="B13" s="109" t="s">
        <v>136</v>
      </c>
      <c r="C13" s="109"/>
      <c r="D13" s="109"/>
      <c r="E13" s="109"/>
      <c r="F13" s="2" t="s">
        <v>16</v>
      </c>
      <c r="G13" s="131"/>
      <c r="H13" s="131"/>
      <c r="I13" s="131"/>
      <c r="J13" s="131"/>
      <c r="K13" s="131"/>
      <c r="L13" s="132"/>
    </row>
    <row r="14" spans="1:14" x14ac:dyDescent="0.25">
      <c r="A14" s="1" t="s">
        <v>17</v>
      </c>
      <c r="B14" s="109" t="s">
        <v>137</v>
      </c>
      <c r="C14" s="109"/>
      <c r="D14" s="109"/>
      <c r="E14" s="109"/>
      <c r="F14" s="133" t="s">
        <v>18</v>
      </c>
      <c r="G14" s="133"/>
      <c r="H14" s="134"/>
      <c r="I14" s="134"/>
      <c r="J14" s="134"/>
      <c r="K14" s="134"/>
      <c r="L14" s="135"/>
    </row>
    <row r="15" spans="1:14" x14ac:dyDescent="0.25">
      <c r="A15" s="7"/>
      <c r="B15" s="75"/>
      <c r="C15" s="75"/>
      <c r="D15" s="75"/>
      <c r="E15" s="75"/>
      <c r="F15" s="72"/>
      <c r="G15" s="72"/>
      <c r="H15" s="72"/>
      <c r="I15" s="72"/>
      <c r="J15" s="72"/>
      <c r="K15" s="72"/>
      <c r="L15" s="73"/>
    </row>
    <row r="17" spans="1:12" x14ac:dyDescent="0.25">
      <c r="A17" s="74" t="s">
        <v>31</v>
      </c>
      <c r="B17" s="146" t="s">
        <v>19</v>
      </c>
      <c r="C17" s="147"/>
      <c r="D17" s="147"/>
      <c r="E17" s="148"/>
      <c r="F17" s="74" t="s">
        <v>20</v>
      </c>
      <c r="G17" s="74" t="s">
        <v>21</v>
      </c>
      <c r="H17" s="74" t="s">
        <v>22</v>
      </c>
      <c r="I17" s="74" t="s">
        <v>23</v>
      </c>
      <c r="J17" s="74" t="s">
        <v>138</v>
      </c>
      <c r="K17" s="74" t="s">
        <v>139</v>
      </c>
      <c r="L17" s="74" t="s">
        <v>140</v>
      </c>
    </row>
    <row r="18" spans="1:12" s="85" customFormat="1" ht="12.75" x14ac:dyDescent="0.2">
      <c r="A18" s="83">
        <f>'Remision Almacen'!A18</f>
        <v>5017636</v>
      </c>
      <c r="B18" s="83" t="str">
        <f>'Remision Almacen'!B18</f>
        <v>18.00R25</v>
      </c>
      <c r="C18" s="83" t="str">
        <f>'Remision Almacen'!C18</f>
        <v>RENCAUCHE</v>
      </c>
      <c r="D18" s="83"/>
      <c r="E18" s="83"/>
      <c r="F18" s="83" t="str">
        <f>'Remision Almacen'!F18</f>
        <v>UND</v>
      </c>
      <c r="G18" s="83">
        <f>'Remision Almacen'!G18</f>
        <v>1</v>
      </c>
      <c r="H18" s="89">
        <f>'Remision Almacen'!H18</f>
        <v>4262723.6399999997</v>
      </c>
      <c r="I18" s="89">
        <f>'Remision Almacen'!I18</f>
        <v>4262723.6399999997</v>
      </c>
      <c r="J18" s="97"/>
      <c r="K18" s="97">
        <v>11000022814</v>
      </c>
      <c r="L18" s="84"/>
    </row>
    <row r="19" spans="1:12" s="85" customFormat="1" ht="12.75" x14ac:dyDescent="0.2">
      <c r="A19" s="83"/>
      <c r="B19" s="83"/>
      <c r="C19" s="83"/>
      <c r="D19" s="83"/>
      <c r="E19" s="83"/>
      <c r="F19" s="83"/>
      <c r="G19" s="83"/>
      <c r="H19" s="89"/>
      <c r="I19" s="89"/>
      <c r="J19" s="97"/>
      <c r="K19" s="97"/>
      <c r="L19" s="84"/>
    </row>
    <row r="20" spans="1:12" s="85" customFormat="1" ht="12.75" x14ac:dyDescent="0.2">
      <c r="A20" s="83"/>
      <c r="B20" s="83"/>
      <c r="C20" s="83"/>
      <c r="D20" s="83"/>
      <c r="E20" s="83"/>
      <c r="F20" s="83"/>
      <c r="G20" s="83"/>
      <c r="H20" s="89"/>
      <c r="I20" s="89"/>
      <c r="J20" s="97"/>
      <c r="K20" s="97"/>
      <c r="L20" s="84"/>
    </row>
    <row r="21" spans="1:12" s="85" customFormat="1" ht="12.75" x14ac:dyDescent="0.2">
      <c r="A21" s="83"/>
      <c r="B21" s="83"/>
      <c r="C21" s="83"/>
      <c r="D21" s="83"/>
      <c r="E21" s="83"/>
      <c r="F21" s="83"/>
      <c r="G21" s="83"/>
      <c r="H21" s="89"/>
      <c r="I21" s="89"/>
      <c r="J21" s="97"/>
      <c r="K21" s="97"/>
      <c r="L21" s="84"/>
    </row>
    <row r="22" spans="1:12" s="85" customFormat="1" ht="12.75" x14ac:dyDescent="0.2">
      <c r="A22" s="83"/>
      <c r="B22" s="83"/>
      <c r="C22" s="83"/>
      <c r="D22" s="83"/>
      <c r="E22" s="83"/>
      <c r="F22" s="83"/>
      <c r="G22" s="83"/>
      <c r="H22" s="89"/>
      <c r="I22" s="89"/>
      <c r="J22" s="97"/>
      <c r="K22" s="97"/>
      <c r="L22" s="84"/>
    </row>
    <row r="23" spans="1:12" s="85" customFormat="1" ht="12.75" x14ac:dyDescent="0.2">
      <c r="A23" s="83"/>
      <c r="B23" s="83"/>
      <c r="C23" s="83"/>
      <c r="D23" s="83"/>
      <c r="E23" s="83"/>
      <c r="F23" s="83"/>
      <c r="G23" s="83"/>
      <c r="H23" s="89"/>
      <c r="I23" s="89"/>
      <c r="J23" s="97"/>
      <c r="K23" s="97"/>
      <c r="L23" s="84"/>
    </row>
    <row r="24" spans="1:12" s="85" customFormat="1" ht="12.75" x14ac:dyDescent="0.2">
      <c r="A24" s="83"/>
      <c r="B24" s="83"/>
      <c r="C24" s="83"/>
      <c r="D24" s="83"/>
      <c r="E24" s="83"/>
      <c r="F24" s="83"/>
      <c r="G24" s="83"/>
      <c r="H24" s="89"/>
      <c r="I24" s="89"/>
      <c r="J24" s="97"/>
      <c r="K24" s="97"/>
      <c r="L24" s="84"/>
    </row>
    <row r="25" spans="1:12" s="85" customFormat="1" ht="12.75" x14ac:dyDescent="0.2">
      <c r="A25" s="83"/>
      <c r="B25" s="83"/>
      <c r="C25" s="83"/>
      <c r="D25" s="83"/>
      <c r="E25" s="83"/>
      <c r="F25" s="83"/>
      <c r="G25" s="83"/>
      <c r="H25" s="89"/>
      <c r="I25" s="89"/>
      <c r="J25" s="97"/>
      <c r="K25" s="97"/>
      <c r="L25" s="84"/>
    </row>
    <row r="26" spans="1:12" s="85" customFormat="1" ht="12.75" x14ac:dyDescent="0.2">
      <c r="A26" s="83"/>
      <c r="B26" s="83"/>
      <c r="C26" s="83"/>
      <c r="D26" s="83"/>
      <c r="E26" s="83"/>
      <c r="F26" s="83"/>
      <c r="G26" s="83"/>
      <c r="H26" s="89"/>
      <c r="I26" s="89"/>
      <c r="J26" s="98"/>
      <c r="K26" s="98"/>
      <c r="L26" s="86"/>
    </row>
    <row r="27" spans="1:12" s="85" customFormat="1" ht="12.75" x14ac:dyDescent="0.2">
      <c r="A27" s="83"/>
      <c r="B27" s="83"/>
      <c r="C27" s="83"/>
      <c r="D27" s="83"/>
      <c r="E27" s="83"/>
      <c r="F27" s="83"/>
      <c r="G27" s="83"/>
      <c r="H27" s="89"/>
      <c r="I27" s="89"/>
      <c r="J27" s="98"/>
      <c r="K27" s="98"/>
      <c r="L27" s="86"/>
    </row>
    <row r="28" spans="1:12" s="85" customFormat="1" ht="12.75" x14ac:dyDescent="0.2">
      <c r="A28" s="83"/>
      <c r="B28" s="83"/>
      <c r="C28" s="83"/>
      <c r="D28" s="83"/>
      <c r="E28" s="83"/>
      <c r="F28" s="83"/>
      <c r="G28" s="83"/>
      <c r="H28" s="89"/>
      <c r="I28" s="89"/>
      <c r="J28" s="98"/>
      <c r="K28" s="98"/>
      <c r="L28" s="86"/>
    </row>
    <row r="29" spans="1:12" s="85" customFormat="1" ht="12.75" x14ac:dyDescent="0.2">
      <c r="A29" s="83"/>
      <c r="B29" s="83"/>
      <c r="C29" s="83"/>
      <c r="D29" s="83"/>
      <c r="E29" s="83"/>
      <c r="F29" s="83"/>
      <c r="G29" s="83"/>
      <c r="H29" s="89"/>
      <c r="I29" s="89"/>
      <c r="J29" s="98"/>
      <c r="K29" s="98"/>
      <c r="L29" s="86"/>
    </row>
    <row r="30" spans="1:12" s="85" customFormat="1" ht="12.75" x14ac:dyDescent="0.2">
      <c r="A30" s="83"/>
      <c r="B30" s="83"/>
      <c r="C30" s="83"/>
      <c r="D30" s="83"/>
      <c r="E30" s="83"/>
      <c r="F30" s="83"/>
      <c r="G30" s="83"/>
      <c r="H30" s="89"/>
      <c r="I30" s="89"/>
      <c r="J30" s="98"/>
      <c r="K30" s="98"/>
      <c r="L30" s="86"/>
    </row>
    <row r="31" spans="1:12" s="85" customFormat="1" ht="12.75" x14ac:dyDescent="0.2">
      <c r="A31" s="83"/>
      <c r="B31" s="83"/>
      <c r="C31" s="83"/>
      <c r="D31" s="83"/>
      <c r="E31" s="83"/>
      <c r="F31" s="83"/>
      <c r="G31" s="83"/>
      <c r="H31" s="89"/>
      <c r="I31" s="89"/>
      <c r="J31" s="98"/>
      <c r="K31" s="98"/>
      <c r="L31" s="86"/>
    </row>
    <row r="32" spans="1:12" s="85" customFormat="1" ht="12.75" x14ac:dyDescent="0.2">
      <c r="A32" s="83"/>
      <c r="B32" s="83"/>
      <c r="C32" s="83"/>
      <c r="D32" s="83"/>
      <c r="E32" s="83"/>
      <c r="F32" s="83"/>
      <c r="G32" s="83"/>
      <c r="H32" s="89"/>
      <c r="I32" s="89"/>
      <c r="J32" s="98"/>
      <c r="K32" s="98"/>
      <c r="L32" s="86"/>
    </row>
    <row r="33" spans="1:12" s="85" customFormat="1" ht="12.75" x14ac:dyDescent="0.2">
      <c r="A33" s="83"/>
      <c r="B33" s="83"/>
      <c r="C33" s="83"/>
      <c r="D33" s="83"/>
      <c r="E33" s="83"/>
      <c r="F33" s="83"/>
      <c r="G33" s="83"/>
      <c r="H33" s="89"/>
      <c r="I33" s="89"/>
      <c r="J33" s="98"/>
      <c r="K33" s="98"/>
      <c r="L33" s="86"/>
    </row>
    <row r="34" spans="1:12" s="85" customFormat="1" ht="12.75" x14ac:dyDescent="0.2">
      <c r="A34" s="83"/>
      <c r="B34" s="83" t="str">
        <f>IFERROR((VLOOKUP(A34,[1]Codigos!$A:$C,3,FALSE)),"")</f>
        <v/>
      </c>
      <c r="C34" s="83"/>
      <c r="D34" s="83"/>
      <c r="E34" s="83"/>
      <c r="F34" s="83"/>
      <c r="G34" s="83"/>
      <c r="H34" s="89"/>
      <c r="I34" s="89"/>
      <c r="J34" s="98"/>
      <c r="K34" s="98"/>
      <c r="L34" s="86"/>
    </row>
    <row r="35" spans="1:12" s="85" customFormat="1" ht="12.75" x14ac:dyDescent="0.2">
      <c r="A35" s="83"/>
      <c r="B35" s="83" t="str">
        <f>IFERROR((VLOOKUP(A35,[1]Codigos!$A:$C,3,FALSE)),"")</f>
        <v/>
      </c>
      <c r="C35" s="83"/>
      <c r="D35" s="83"/>
      <c r="E35" s="83"/>
      <c r="F35" s="83"/>
      <c r="G35" s="83"/>
      <c r="H35" s="89"/>
      <c r="I35" s="89"/>
      <c r="J35" s="98"/>
      <c r="K35" s="98"/>
      <c r="L35" s="86"/>
    </row>
    <row r="36" spans="1:12" s="85" customFormat="1" ht="12.75" x14ac:dyDescent="0.2">
      <c r="A36" s="83"/>
      <c r="B36" s="83" t="str">
        <f>IFERROR((VLOOKUP(A36,[1]Codigos!$A:$C,3,FALSE)),"")</f>
        <v/>
      </c>
      <c r="C36" s="83"/>
      <c r="D36" s="83"/>
      <c r="E36" s="83"/>
      <c r="F36" s="83"/>
      <c r="G36" s="83"/>
      <c r="H36" s="89"/>
      <c r="I36" s="89"/>
      <c r="J36" s="98"/>
      <c r="K36" s="98"/>
      <c r="L36" s="86"/>
    </row>
    <row r="37" spans="1:12" s="85" customFormat="1" ht="12.75" x14ac:dyDescent="0.2">
      <c r="A37" s="83"/>
      <c r="B37" s="83" t="str">
        <f>IFERROR((VLOOKUP(A37,[1]Codigos!$A:$C,3,FALSE)),"")</f>
        <v/>
      </c>
      <c r="C37" s="83"/>
      <c r="D37" s="83"/>
      <c r="E37" s="83"/>
      <c r="F37" s="83"/>
      <c r="G37" s="83"/>
      <c r="H37" s="89"/>
      <c r="I37" s="89"/>
      <c r="J37" s="98"/>
      <c r="K37" s="98"/>
      <c r="L37" s="86"/>
    </row>
    <row r="38" spans="1:12" s="85" customFormat="1" ht="12.75" x14ac:dyDescent="0.2">
      <c r="A38" s="83"/>
      <c r="B38" s="83" t="str">
        <f>IFERROR((VLOOKUP(A38,[1]Codigos!$A:$C,3,FALSE)),"")</f>
        <v/>
      </c>
      <c r="C38" s="83"/>
      <c r="D38" s="83"/>
      <c r="E38" s="83"/>
      <c r="F38" s="83"/>
      <c r="G38" s="83"/>
      <c r="H38" s="89"/>
      <c r="I38" s="89"/>
      <c r="J38" s="98"/>
      <c r="K38" s="98"/>
      <c r="L38" s="86"/>
    </row>
    <row r="39" spans="1:12" x14ac:dyDescent="0.25">
      <c r="A39" s="140" t="s">
        <v>25</v>
      </c>
      <c r="B39" s="141"/>
      <c r="C39" s="141"/>
      <c r="D39" s="141"/>
      <c r="E39" s="141"/>
      <c r="F39" s="142"/>
      <c r="G39" s="12">
        <f>SUM(G18:G38)</f>
        <v>1</v>
      </c>
      <c r="H39" s="90"/>
      <c r="I39" s="90">
        <f>SUM(I18:I38)</f>
        <v>4262723.6399999997</v>
      </c>
      <c r="J39" s="14"/>
      <c r="K39" s="14"/>
      <c r="L39" s="14"/>
    </row>
    <row r="40" spans="1:12" x14ac:dyDescent="0.25">
      <c r="A40" s="16" t="s">
        <v>26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8"/>
    </row>
    <row r="41" spans="1:12" x14ac:dyDescent="0.25">
      <c r="A41" s="19" t="s">
        <v>27</v>
      </c>
      <c r="B41" s="20"/>
      <c r="C41" s="20"/>
      <c r="D41" s="21"/>
      <c r="E41" s="21"/>
      <c r="F41" s="21"/>
      <c r="G41" s="20"/>
      <c r="H41" s="20"/>
      <c r="I41" s="20"/>
      <c r="J41" s="20"/>
      <c r="K41" s="20"/>
      <c r="L41" s="22"/>
    </row>
    <row r="42" spans="1:12" x14ac:dyDescent="0.25">
      <c r="A42" s="143" t="s">
        <v>28</v>
      </c>
      <c r="B42" s="144"/>
      <c r="C42" s="144"/>
      <c r="D42" s="109"/>
      <c r="E42" s="109"/>
      <c r="F42" s="109"/>
      <c r="G42" s="4"/>
      <c r="H42" s="4"/>
      <c r="I42" s="4"/>
      <c r="J42" s="4"/>
      <c r="K42" s="4"/>
      <c r="L42" s="23"/>
    </row>
    <row r="43" spans="1:12" x14ac:dyDescent="0.25">
      <c r="A43" s="143" t="s">
        <v>29</v>
      </c>
      <c r="B43" s="144"/>
      <c r="C43" s="144"/>
      <c r="D43" s="145"/>
      <c r="E43" s="145"/>
      <c r="F43" s="145"/>
      <c r="G43" s="4"/>
      <c r="H43" s="4"/>
      <c r="I43" s="4"/>
      <c r="J43" s="4"/>
      <c r="K43" s="4"/>
      <c r="L43" s="23"/>
    </row>
    <row r="44" spans="1:12" x14ac:dyDescent="0.25">
      <c r="A44" s="24"/>
      <c r="B44" s="4"/>
      <c r="C44" s="4"/>
      <c r="D44" s="136"/>
      <c r="E44" s="136"/>
      <c r="F44" s="136"/>
      <c r="G44" s="4"/>
      <c r="H44" s="4"/>
      <c r="I44" s="4"/>
      <c r="J44" s="4"/>
      <c r="K44" s="4"/>
      <c r="L44" s="23"/>
    </row>
    <row r="45" spans="1:12" x14ac:dyDescent="0.25">
      <c r="A45" s="138" t="s">
        <v>30</v>
      </c>
      <c r="B45" s="136"/>
      <c r="C45" s="136"/>
      <c r="D45" s="136"/>
      <c r="E45" s="136"/>
      <c r="F45" s="136"/>
      <c r="G45" s="136"/>
      <c r="H45" s="136"/>
      <c r="I45" s="136"/>
      <c r="J45" s="136"/>
      <c r="K45" s="136"/>
      <c r="L45" s="139"/>
    </row>
  </sheetData>
  <mergeCells count="27">
    <mergeCell ref="D44:F44"/>
    <mergeCell ref="A45:L45"/>
    <mergeCell ref="B17:E17"/>
    <mergeCell ref="A39:F39"/>
    <mergeCell ref="A42:C42"/>
    <mergeCell ref="D42:F42"/>
    <mergeCell ref="A43:C43"/>
    <mergeCell ref="D43:F43"/>
    <mergeCell ref="B12:E12"/>
    <mergeCell ref="G12:L12"/>
    <mergeCell ref="B13:E13"/>
    <mergeCell ref="G13:L13"/>
    <mergeCell ref="B14:E14"/>
    <mergeCell ref="F14:G14"/>
    <mergeCell ref="H14:L14"/>
    <mergeCell ref="B11:E11"/>
    <mergeCell ref="A1:B1"/>
    <mergeCell ref="C1:G3"/>
    <mergeCell ref="H1:L2"/>
    <mergeCell ref="A2:B2"/>
    <mergeCell ref="A3:B3"/>
    <mergeCell ref="H3:L3"/>
    <mergeCell ref="A5:L5"/>
    <mergeCell ref="A6:L6"/>
    <mergeCell ref="A7:L7"/>
    <mergeCell ref="A8:L8"/>
    <mergeCell ref="A9:L10"/>
  </mergeCells>
  <pageMargins left="0.7" right="0.7" top="0.75" bottom="0.75" header="0.3" footer="0.3"/>
  <pageSetup scale="6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topLeftCell="A21" workbookViewId="0">
      <selection activeCell="F47" sqref="F47"/>
    </sheetView>
  </sheetViews>
  <sheetFormatPr baseColWidth="10" defaultRowHeight="15" x14ac:dyDescent="0.25"/>
  <cols>
    <col min="1" max="1" width="11.42578125" style="79"/>
    <col min="2" max="2" width="47.28515625" customWidth="1"/>
    <col min="3" max="3" width="15.28515625" customWidth="1"/>
  </cols>
  <sheetData>
    <row r="1" spans="1:4" ht="15.75" thickBot="1" x14ac:dyDescent="0.3">
      <c r="A1" s="76" t="s">
        <v>70</v>
      </c>
      <c r="B1" s="65" t="s">
        <v>71</v>
      </c>
      <c r="C1" t="s">
        <v>72</v>
      </c>
    </row>
    <row r="2" spans="1:4" x14ac:dyDescent="0.25">
      <c r="A2" s="77">
        <v>5017645</v>
      </c>
      <c r="B2" s="66" t="s">
        <v>80</v>
      </c>
      <c r="C2" t="s">
        <v>54</v>
      </c>
    </row>
    <row r="3" spans="1:4" x14ac:dyDescent="0.25">
      <c r="A3" s="77">
        <v>5017628</v>
      </c>
      <c r="B3" s="66" t="s">
        <v>73</v>
      </c>
      <c r="C3" t="s">
        <v>53</v>
      </c>
      <c r="D3" t="s">
        <v>134</v>
      </c>
    </row>
    <row r="4" spans="1:4" x14ac:dyDescent="0.25">
      <c r="A4" s="77">
        <v>5030991</v>
      </c>
      <c r="B4" s="66" t="s">
        <v>118</v>
      </c>
      <c r="C4" t="s">
        <v>119</v>
      </c>
    </row>
    <row r="5" spans="1:4" x14ac:dyDescent="0.25">
      <c r="A5" s="77">
        <v>5017629</v>
      </c>
      <c r="B5" s="66" t="s">
        <v>74</v>
      </c>
      <c r="C5" t="s">
        <v>75</v>
      </c>
    </row>
    <row r="6" spans="1:4" x14ac:dyDescent="0.25">
      <c r="A6" s="77">
        <v>5020951</v>
      </c>
      <c r="B6" s="66" t="s">
        <v>87</v>
      </c>
      <c r="C6" t="s">
        <v>52</v>
      </c>
    </row>
    <row r="7" spans="1:4" x14ac:dyDescent="0.25">
      <c r="A7" s="77">
        <v>5020952</v>
      </c>
      <c r="B7" s="66" t="s">
        <v>88</v>
      </c>
      <c r="C7" t="s">
        <v>55</v>
      </c>
    </row>
    <row r="8" spans="1:4" x14ac:dyDescent="0.25">
      <c r="A8" s="77">
        <v>5020953</v>
      </c>
      <c r="B8" s="66" t="s">
        <v>89</v>
      </c>
      <c r="C8" t="s">
        <v>90</v>
      </c>
    </row>
    <row r="9" spans="1:4" x14ac:dyDescent="0.25">
      <c r="A9" s="77">
        <v>5017636</v>
      </c>
      <c r="B9" s="66" t="s">
        <v>78</v>
      </c>
      <c r="C9" t="s">
        <v>79</v>
      </c>
    </row>
    <row r="10" spans="1:4" x14ac:dyDescent="0.25">
      <c r="A10" s="78">
        <v>5017653</v>
      </c>
      <c r="B10" s="66" t="s">
        <v>81</v>
      </c>
      <c r="C10" t="s">
        <v>47</v>
      </c>
    </row>
    <row r="11" spans="1:4" x14ac:dyDescent="0.25">
      <c r="A11" s="77">
        <v>5021207</v>
      </c>
      <c r="B11" s="66" t="s">
        <v>92</v>
      </c>
      <c r="C11" t="s">
        <v>49</v>
      </c>
    </row>
    <row r="12" spans="1:4" x14ac:dyDescent="0.25">
      <c r="A12" s="77">
        <v>5033403</v>
      </c>
      <c r="B12" s="66" t="s">
        <v>121</v>
      </c>
      <c r="C12" t="s">
        <v>122</v>
      </c>
    </row>
    <row r="13" spans="1:4" x14ac:dyDescent="0.25">
      <c r="A13" s="77">
        <v>5017630</v>
      </c>
      <c r="B13" s="66" t="s">
        <v>76</v>
      </c>
    </row>
    <row r="14" spans="1:4" x14ac:dyDescent="0.25">
      <c r="A14" s="77">
        <v>5017635</v>
      </c>
      <c r="B14" s="66" t="s">
        <v>77</v>
      </c>
    </row>
    <row r="15" spans="1:4" x14ac:dyDescent="0.25">
      <c r="A15" s="77">
        <v>5017655</v>
      </c>
      <c r="B15" s="66" t="s">
        <v>82</v>
      </c>
    </row>
    <row r="16" spans="1:4" x14ac:dyDescent="0.25">
      <c r="A16" s="78">
        <v>5017657</v>
      </c>
      <c r="B16" s="66" t="s">
        <v>83</v>
      </c>
    </row>
    <row r="17" spans="1:2" x14ac:dyDescent="0.25">
      <c r="A17" s="77">
        <v>5018948</v>
      </c>
      <c r="B17" s="66" t="s">
        <v>84</v>
      </c>
    </row>
    <row r="18" spans="1:2" x14ac:dyDescent="0.25">
      <c r="A18" s="77">
        <v>5019580</v>
      </c>
      <c r="B18" s="66" t="s">
        <v>85</v>
      </c>
    </row>
    <row r="19" spans="1:2" x14ac:dyDescent="0.25">
      <c r="A19" s="77">
        <v>5020722</v>
      </c>
      <c r="B19" s="66" t="s">
        <v>86</v>
      </c>
    </row>
    <row r="20" spans="1:2" x14ac:dyDescent="0.25">
      <c r="A20" s="77">
        <v>5020956</v>
      </c>
      <c r="B20" s="66" t="s">
        <v>91</v>
      </c>
    </row>
    <row r="21" spans="1:2" x14ac:dyDescent="0.25">
      <c r="A21" s="77">
        <v>5021275</v>
      </c>
      <c r="B21" s="66" t="s">
        <v>93</v>
      </c>
    </row>
    <row r="22" spans="1:2" x14ac:dyDescent="0.25">
      <c r="A22" s="77">
        <v>5021276</v>
      </c>
      <c r="B22" s="66" t="s">
        <v>94</v>
      </c>
    </row>
    <row r="23" spans="1:2" x14ac:dyDescent="0.25">
      <c r="A23" s="77">
        <v>5021339</v>
      </c>
      <c r="B23" s="66" t="s">
        <v>95</v>
      </c>
    </row>
    <row r="24" spans="1:2" x14ac:dyDescent="0.25">
      <c r="A24" s="77">
        <v>5021473</v>
      </c>
      <c r="B24" s="66" t="s">
        <v>96</v>
      </c>
    </row>
    <row r="25" spans="1:2" x14ac:dyDescent="0.25">
      <c r="A25" s="77">
        <v>5021823</v>
      </c>
      <c r="B25" s="66" t="s">
        <v>97</v>
      </c>
    </row>
    <row r="26" spans="1:2" x14ac:dyDescent="0.25">
      <c r="A26" s="77">
        <v>5022323</v>
      </c>
      <c r="B26" s="66" t="s">
        <v>98</v>
      </c>
    </row>
    <row r="27" spans="1:2" x14ac:dyDescent="0.25">
      <c r="A27" s="77">
        <v>5025707</v>
      </c>
      <c r="B27" s="66" t="s">
        <v>99</v>
      </c>
    </row>
    <row r="28" spans="1:2" x14ac:dyDescent="0.25">
      <c r="A28" s="78">
        <v>5025733</v>
      </c>
      <c r="B28" s="66" t="s">
        <v>100</v>
      </c>
    </row>
    <row r="29" spans="1:2" x14ac:dyDescent="0.25">
      <c r="A29" s="77">
        <v>5028135</v>
      </c>
      <c r="B29" s="66" t="s">
        <v>101</v>
      </c>
    </row>
    <row r="30" spans="1:2" x14ac:dyDescent="0.25">
      <c r="A30" s="77">
        <v>5028136</v>
      </c>
      <c r="B30" s="66" t="s">
        <v>102</v>
      </c>
    </row>
    <row r="31" spans="1:2" x14ac:dyDescent="0.25">
      <c r="A31" s="77">
        <v>5028137</v>
      </c>
      <c r="B31" s="66" t="s">
        <v>103</v>
      </c>
    </row>
    <row r="32" spans="1:2" x14ac:dyDescent="0.25">
      <c r="A32" s="77">
        <v>5028138</v>
      </c>
      <c r="B32" s="66" t="s">
        <v>104</v>
      </c>
    </row>
    <row r="33" spans="1:3" x14ac:dyDescent="0.25">
      <c r="A33" s="77">
        <v>5028139</v>
      </c>
      <c r="B33" s="66" t="s">
        <v>105</v>
      </c>
    </row>
    <row r="34" spans="1:3" x14ac:dyDescent="0.25">
      <c r="A34" s="77">
        <v>5028140</v>
      </c>
      <c r="B34" s="66" t="s">
        <v>106</v>
      </c>
    </row>
    <row r="35" spans="1:3" x14ac:dyDescent="0.25">
      <c r="A35" s="77">
        <v>5028230</v>
      </c>
      <c r="B35" s="66" t="s">
        <v>107</v>
      </c>
    </row>
    <row r="36" spans="1:3" x14ac:dyDescent="0.25">
      <c r="A36" s="78">
        <v>5029374</v>
      </c>
      <c r="B36" s="66" t="s">
        <v>108</v>
      </c>
      <c r="C36" t="s">
        <v>144</v>
      </c>
    </row>
    <row r="37" spans="1:3" x14ac:dyDescent="0.25">
      <c r="A37" s="77">
        <v>5029393</v>
      </c>
      <c r="B37" s="66" t="s">
        <v>109</v>
      </c>
    </row>
    <row r="38" spans="1:3" x14ac:dyDescent="0.25">
      <c r="A38" s="77">
        <v>5029395</v>
      </c>
      <c r="B38" s="66" t="s">
        <v>110</v>
      </c>
    </row>
    <row r="39" spans="1:3" x14ac:dyDescent="0.25">
      <c r="A39" s="77">
        <v>5030100</v>
      </c>
      <c r="B39" s="66" t="s">
        <v>111</v>
      </c>
      <c r="C39" t="s">
        <v>58</v>
      </c>
    </row>
    <row r="40" spans="1:3" x14ac:dyDescent="0.25">
      <c r="A40" s="77">
        <v>5031176</v>
      </c>
      <c r="B40" s="66" t="s">
        <v>112</v>
      </c>
    </row>
    <row r="41" spans="1:3" x14ac:dyDescent="0.25">
      <c r="A41" s="77">
        <v>5032804</v>
      </c>
      <c r="B41" s="66" t="s">
        <v>113</v>
      </c>
    </row>
    <row r="42" spans="1:3" x14ac:dyDescent="0.25">
      <c r="A42" s="77">
        <v>5035737</v>
      </c>
      <c r="B42" s="66" t="s">
        <v>114</v>
      </c>
    </row>
    <row r="43" spans="1:3" x14ac:dyDescent="0.25">
      <c r="A43" s="77">
        <v>5035738</v>
      </c>
      <c r="B43" s="66" t="s">
        <v>115</v>
      </c>
    </row>
    <row r="44" spans="1:3" x14ac:dyDescent="0.25">
      <c r="A44" s="77">
        <v>5036516</v>
      </c>
      <c r="B44" s="66" t="s">
        <v>116</v>
      </c>
    </row>
    <row r="45" spans="1:3" x14ac:dyDescent="0.25">
      <c r="A45" s="77">
        <v>5033936</v>
      </c>
      <c r="B45" s="66" t="s">
        <v>117</v>
      </c>
    </row>
    <row r="46" spans="1:3" x14ac:dyDescent="0.25">
      <c r="A46" s="77">
        <v>5017657</v>
      </c>
      <c r="B46" s="66" t="s">
        <v>83</v>
      </c>
    </row>
    <row r="47" spans="1:3" x14ac:dyDescent="0.25">
      <c r="A47" s="77">
        <v>5032806</v>
      </c>
      <c r="B47" s="66" t="s">
        <v>120</v>
      </c>
    </row>
    <row r="48" spans="1:3" x14ac:dyDescent="0.25">
      <c r="A48" s="79">
        <v>5026033</v>
      </c>
      <c r="B48" s="67" t="s">
        <v>123</v>
      </c>
    </row>
    <row r="49" spans="1:3" x14ac:dyDescent="0.25">
      <c r="A49" s="80">
        <v>5020957</v>
      </c>
      <c r="B49" s="68" t="s">
        <v>124</v>
      </c>
    </row>
    <row r="50" spans="1:3" x14ac:dyDescent="0.25">
      <c r="A50" s="78">
        <v>5022276</v>
      </c>
      <c r="B50" s="66" t="s">
        <v>125</v>
      </c>
    </row>
    <row r="51" spans="1:3" x14ac:dyDescent="0.25">
      <c r="A51" s="78">
        <v>5017649</v>
      </c>
      <c r="B51" s="66" t="s">
        <v>126</v>
      </c>
    </row>
    <row r="52" spans="1:3" x14ac:dyDescent="0.25">
      <c r="A52" s="81">
        <v>5038264</v>
      </c>
      <c r="B52" s="68" t="s">
        <v>127</v>
      </c>
    </row>
    <row r="53" spans="1:3" x14ac:dyDescent="0.25">
      <c r="A53" s="82">
        <v>5035093</v>
      </c>
      <c r="B53" s="66" t="s">
        <v>128</v>
      </c>
    </row>
    <row r="54" spans="1:3" x14ac:dyDescent="0.25">
      <c r="A54" s="82">
        <v>5038262</v>
      </c>
      <c r="B54" s="66" t="s">
        <v>129</v>
      </c>
    </row>
    <row r="55" spans="1:3" x14ac:dyDescent="0.25">
      <c r="A55" s="82">
        <v>5040410</v>
      </c>
      <c r="B55" s="66" t="s">
        <v>130</v>
      </c>
    </row>
    <row r="56" spans="1:3" x14ac:dyDescent="0.25">
      <c r="A56" s="82">
        <v>5019077</v>
      </c>
      <c r="B56" s="66" t="s">
        <v>131</v>
      </c>
    </row>
    <row r="57" spans="1:3" x14ac:dyDescent="0.25">
      <c r="A57" s="82">
        <v>5025042</v>
      </c>
      <c r="B57" s="66" t="s">
        <v>132</v>
      </c>
    </row>
    <row r="58" spans="1:3" x14ac:dyDescent="0.25">
      <c r="A58" s="77">
        <v>5025760</v>
      </c>
      <c r="B58" s="12" t="s">
        <v>133</v>
      </c>
    </row>
    <row r="59" spans="1:3" x14ac:dyDescent="0.25">
      <c r="A59" s="79">
        <v>5037601</v>
      </c>
      <c r="B59" s="94" t="s">
        <v>154</v>
      </c>
      <c r="C59" t="s">
        <v>152</v>
      </c>
    </row>
  </sheetData>
  <autoFilter ref="A1:D58">
    <sortState ref="A2:D58">
      <sortCondition ref="C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2. Servicio In - House</vt:lpstr>
      <vt:lpstr>1. Llantas reencauchadas</vt:lpstr>
      <vt:lpstr>Remision Almacen</vt:lpstr>
      <vt:lpstr>Remision Entrega MMT</vt:lpstr>
      <vt:lpstr>Codigos</vt:lpstr>
      <vt:lpstr>'1. Llantas reencauchadas'!Área_de_impresión</vt:lpstr>
      <vt:lpstr>'2. Servicio In - House'!Área_de_impresión</vt:lpstr>
      <vt:lpstr>'Remision Almacen'!Área_de_impresión</vt:lpstr>
      <vt:lpstr>'Remision Entrega MMT'!Área_de_impresión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Moreno, Jhoelys</dc:creator>
  <cp:lastModifiedBy>Jaimes, Darwin</cp:lastModifiedBy>
  <cp:lastPrinted>2020-03-18T14:44:49Z</cp:lastPrinted>
  <dcterms:created xsi:type="dcterms:W3CDTF">2019-05-22T22:00:21Z</dcterms:created>
  <dcterms:modified xsi:type="dcterms:W3CDTF">2020-03-18T15:03:46Z</dcterms:modified>
</cp:coreProperties>
</file>